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trial\Documents\EVA\Rozpočty 2024\ALFA - vstup Divadelní 4 Ji\"/>
    </mc:Choice>
  </mc:AlternateContent>
  <bookViews>
    <workbookView xWindow="0" yWindow="0" windowWidth="0" windowHeight="0"/>
  </bookViews>
  <sheets>
    <sheet name="Rekapitulace stavby" sheetId="1" r:id="rId1"/>
    <sheet name="ALFA-35901 - D.1.1 - arch..." sheetId="2" r:id="rId2"/>
    <sheet name="ALFA-35902 - vedlejší a o..." sheetId="3" r:id="rId3"/>
    <sheet name="Seznam figur" sheetId="4" r:id="rId4"/>
    <sheet name="Pokyny pro vyplnění" sheetId="5" r:id="rId5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'ALFA-35901 - D.1.1 - arch...'!$C$98:$K$425</definedName>
    <definedName name="_xlnm.Print_Area" localSheetId="1">'ALFA-35901 - D.1.1 - arch...'!$C$4:$J$39,'ALFA-35901 - D.1.1 - arch...'!$C$45:$J$80,'ALFA-35901 - D.1.1 - arch...'!$C$86:$K$425</definedName>
    <definedName name="_xlnm.Print_Titles" localSheetId="1">'ALFA-35901 - D.1.1 - arch...'!$98:$98</definedName>
    <definedName name="_xlnm._FilterDatabase" localSheetId="2" hidden="1">'ALFA-35902 - vedlejší a o...'!$C$80:$K$109</definedName>
    <definedName name="_xlnm.Print_Area" localSheetId="2">'ALFA-35902 - vedlejší a o...'!$C$4:$J$39,'ALFA-35902 - vedlejší a o...'!$C$45:$J$62,'ALFA-35902 - vedlejší a o...'!$C$68:$K$109</definedName>
    <definedName name="_xlnm.Print_Titles" localSheetId="2">'ALFA-35902 - vedlejší a o...'!$80:$80</definedName>
    <definedName name="_xlnm.Print_Area" localSheetId="3">'Seznam figur'!$C$4:$G$152</definedName>
    <definedName name="_xlnm.Print_Titles" localSheetId="3">'Seznam figur'!$9:$9</definedName>
    <definedName name="_xlnm.Print_Area" localSheetId="4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4" l="1" r="D7"/>
  <c i="3" r="J37"/>
  <c r="J36"/>
  <c i="1" r="AY56"/>
  <c i="3" r="J35"/>
  <c i="1" r="AX56"/>
  <c i="3"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1"/>
  <c r="BH101"/>
  <c r="BG101"/>
  <c r="BF101"/>
  <c r="T101"/>
  <c r="R101"/>
  <c r="P101"/>
  <c r="BI98"/>
  <c r="BH98"/>
  <c r="BG98"/>
  <c r="BF98"/>
  <c r="T98"/>
  <c r="R98"/>
  <c r="P98"/>
  <c r="BI93"/>
  <c r="BH93"/>
  <c r="BG93"/>
  <c r="BF93"/>
  <c r="T93"/>
  <c r="R93"/>
  <c r="P93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55"/>
  <c r="J17"/>
  <c r="J12"/>
  <c r="J75"/>
  <c r="E7"/>
  <c r="E48"/>
  <c i="2" r="J37"/>
  <c r="J36"/>
  <c i="1" r="AY55"/>
  <c i="2" r="J35"/>
  <c i="1" r="AX55"/>
  <c i="2" r="BI423"/>
  <c r="BH423"/>
  <c r="BG423"/>
  <c r="BF423"/>
  <c r="T423"/>
  <c r="T422"/>
  <c r="R423"/>
  <c r="R422"/>
  <c r="P423"/>
  <c r="P422"/>
  <c r="BI419"/>
  <c r="BH419"/>
  <c r="BG419"/>
  <c r="BF419"/>
  <c r="T419"/>
  <c r="R419"/>
  <c r="P419"/>
  <c r="BI416"/>
  <c r="BH416"/>
  <c r="BG416"/>
  <c r="BF416"/>
  <c r="T416"/>
  <c r="R416"/>
  <c r="P416"/>
  <c r="BI413"/>
  <c r="BH413"/>
  <c r="BG413"/>
  <c r="BF413"/>
  <c r="T413"/>
  <c r="R413"/>
  <c r="P413"/>
  <c r="BI409"/>
  <c r="BH409"/>
  <c r="BG409"/>
  <c r="BF409"/>
  <c r="T409"/>
  <c r="R409"/>
  <c r="P409"/>
  <c r="BI406"/>
  <c r="BH406"/>
  <c r="BG406"/>
  <c r="BF406"/>
  <c r="T406"/>
  <c r="R406"/>
  <c r="P406"/>
  <c r="BI403"/>
  <c r="BH403"/>
  <c r="BG403"/>
  <c r="BF403"/>
  <c r="T403"/>
  <c r="R403"/>
  <c r="P403"/>
  <c r="BI400"/>
  <c r="BH400"/>
  <c r="BG400"/>
  <c r="BF400"/>
  <c r="T400"/>
  <c r="R400"/>
  <c r="P400"/>
  <c r="BI394"/>
  <c r="BH394"/>
  <c r="BG394"/>
  <c r="BF394"/>
  <c r="T394"/>
  <c r="R394"/>
  <c r="P394"/>
  <c r="BI389"/>
  <c r="BH389"/>
  <c r="BG389"/>
  <c r="BF389"/>
  <c r="T389"/>
  <c r="R389"/>
  <c r="P389"/>
  <c r="BI384"/>
  <c r="BH384"/>
  <c r="BG384"/>
  <c r="BF384"/>
  <c r="T384"/>
  <c r="R384"/>
  <c r="P384"/>
  <c r="BI379"/>
  <c r="BH379"/>
  <c r="BG379"/>
  <c r="BF379"/>
  <c r="T379"/>
  <c r="R379"/>
  <c r="P379"/>
  <c r="BI373"/>
  <c r="BH373"/>
  <c r="BG373"/>
  <c r="BF373"/>
  <c r="T373"/>
  <c r="R373"/>
  <c r="P373"/>
  <c r="BI371"/>
  <c r="BH371"/>
  <c r="BG371"/>
  <c r="BF371"/>
  <c r="T371"/>
  <c r="R371"/>
  <c r="P371"/>
  <c r="BI366"/>
  <c r="BH366"/>
  <c r="BG366"/>
  <c r="BF366"/>
  <c r="T366"/>
  <c r="R366"/>
  <c r="P366"/>
  <c r="BI360"/>
  <c r="BH360"/>
  <c r="BG360"/>
  <c r="BF360"/>
  <c r="T360"/>
  <c r="R360"/>
  <c r="P360"/>
  <c r="BI354"/>
  <c r="BH354"/>
  <c r="BG354"/>
  <c r="BF354"/>
  <c r="T354"/>
  <c r="R354"/>
  <c r="P354"/>
  <c r="BI349"/>
  <c r="BH349"/>
  <c r="BG349"/>
  <c r="BF349"/>
  <c r="T349"/>
  <c r="R349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6"/>
  <c r="BH336"/>
  <c r="BG336"/>
  <c r="BF336"/>
  <c r="T336"/>
  <c r="R336"/>
  <c r="P336"/>
  <c r="BI331"/>
  <c r="BH331"/>
  <c r="BG331"/>
  <c r="BF331"/>
  <c r="T331"/>
  <c r="T330"/>
  <c r="R331"/>
  <c r="R330"/>
  <c r="P331"/>
  <c r="P330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8"/>
  <c r="BH308"/>
  <c r="BG308"/>
  <c r="BF308"/>
  <c r="T308"/>
  <c r="R308"/>
  <c r="P308"/>
  <c r="BI303"/>
  <c r="BH303"/>
  <c r="BG303"/>
  <c r="BF303"/>
  <c r="T303"/>
  <c r="R303"/>
  <c r="P303"/>
  <c r="BI298"/>
  <c r="BH298"/>
  <c r="BG298"/>
  <c r="BF298"/>
  <c r="T298"/>
  <c r="R298"/>
  <c r="P298"/>
  <c r="BI294"/>
  <c r="BH294"/>
  <c r="BG294"/>
  <c r="BF294"/>
  <c r="T294"/>
  <c r="T293"/>
  <c r="R294"/>
  <c r="R293"/>
  <c r="P294"/>
  <c r="P293"/>
  <c r="BI291"/>
  <c r="BH291"/>
  <c r="BG291"/>
  <c r="BF291"/>
  <c r="T291"/>
  <c r="R291"/>
  <c r="P291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0"/>
  <c r="BH280"/>
  <c r="BG280"/>
  <c r="BF280"/>
  <c r="T280"/>
  <c r="R280"/>
  <c r="P280"/>
  <c r="BI275"/>
  <c r="BH275"/>
  <c r="BG275"/>
  <c r="BF275"/>
  <c r="T275"/>
  <c r="R275"/>
  <c r="P275"/>
  <c r="BI270"/>
  <c r="BH270"/>
  <c r="BG270"/>
  <c r="BF270"/>
  <c r="T270"/>
  <c r="R270"/>
  <c r="P270"/>
  <c r="BI266"/>
  <c r="BH266"/>
  <c r="BG266"/>
  <c r="BF266"/>
  <c r="T266"/>
  <c r="R266"/>
  <c r="P266"/>
  <c r="BI262"/>
  <c r="BH262"/>
  <c r="BG262"/>
  <c r="BF262"/>
  <c r="T262"/>
  <c r="R262"/>
  <c r="P262"/>
  <c r="BI258"/>
  <c r="BH258"/>
  <c r="BG258"/>
  <c r="BF258"/>
  <c r="T258"/>
  <c r="R258"/>
  <c r="P258"/>
  <c r="BI254"/>
  <c r="BH254"/>
  <c r="BG254"/>
  <c r="BF254"/>
  <c r="T254"/>
  <c r="R254"/>
  <c r="P254"/>
  <c r="BI250"/>
  <c r="BH250"/>
  <c r="BG250"/>
  <c r="BF250"/>
  <c r="T250"/>
  <c r="R250"/>
  <c r="P250"/>
  <c r="BI246"/>
  <c r="BH246"/>
  <c r="BG246"/>
  <c r="BF246"/>
  <c r="T246"/>
  <c r="R246"/>
  <c r="P246"/>
  <c r="BI242"/>
  <c r="BH242"/>
  <c r="BG242"/>
  <c r="BF242"/>
  <c r="T242"/>
  <c r="R242"/>
  <c r="P242"/>
  <c r="BI238"/>
  <c r="BH238"/>
  <c r="BG238"/>
  <c r="BF238"/>
  <c r="T238"/>
  <c r="R238"/>
  <c r="P238"/>
  <c r="BI231"/>
  <c r="BH231"/>
  <c r="BG231"/>
  <c r="BF231"/>
  <c r="T231"/>
  <c r="T230"/>
  <c r="R231"/>
  <c r="R230"/>
  <c r="P231"/>
  <c r="P230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11"/>
  <c r="BH211"/>
  <c r="BG211"/>
  <c r="BF211"/>
  <c r="T211"/>
  <c r="R211"/>
  <c r="P211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0"/>
  <c r="BH180"/>
  <c r="BG180"/>
  <c r="BF180"/>
  <c r="T180"/>
  <c r="R180"/>
  <c r="P180"/>
  <c r="BI176"/>
  <c r="BH176"/>
  <c r="BG176"/>
  <c r="BF176"/>
  <c r="T176"/>
  <c r="T175"/>
  <c r="R176"/>
  <c r="R175"/>
  <c r="P176"/>
  <c r="P175"/>
  <c r="BI168"/>
  <c r="BH168"/>
  <c r="BG168"/>
  <c r="BF168"/>
  <c r="T168"/>
  <c r="R168"/>
  <c r="P168"/>
  <c r="BI161"/>
  <c r="BH161"/>
  <c r="BG161"/>
  <c r="BF161"/>
  <c r="T161"/>
  <c r="R161"/>
  <c r="P161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8"/>
  <c r="BH108"/>
  <c r="BG108"/>
  <c r="BF108"/>
  <c r="T108"/>
  <c r="R108"/>
  <c r="P108"/>
  <c r="BI102"/>
  <c r="BH102"/>
  <c r="BG102"/>
  <c r="BF102"/>
  <c r="T102"/>
  <c r="T101"/>
  <c r="R102"/>
  <c r="R101"/>
  <c r="P102"/>
  <c r="P101"/>
  <c r="J95"/>
  <c r="F95"/>
  <c r="F93"/>
  <c r="E91"/>
  <c r="J54"/>
  <c r="F54"/>
  <c r="F52"/>
  <c r="E50"/>
  <c r="J24"/>
  <c r="E24"/>
  <c r="J96"/>
  <c r="J23"/>
  <c r="J18"/>
  <c r="E18"/>
  <c r="F55"/>
  <c r="J17"/>
  <c r="J12"/>
  <c r="J93"/>
  <c r="E7"/>
  <c r="E89"/>
  <c i="1" r="L50"/>
  <c r="AM50"/>
  <c r="AM49"/>
  <c r="L49"/>
  <c r="AM47"/>
  <c r="L47"/>
  <c r="L45"/>
  <c r="L44"/>
  <c i="2" r="J406"/>
  <c r="BK116"/>
  <c r="J340"/>
  <c r="BK223"/>
  <c r="BK108"/>
  <c r="BK275"/>
  <c r="J194"/>
  <c r="BK406"/>
  <c r="J284"/>
  <c r="BK102"/>
  <c i="3" r="J93"/>
  <c i="2" r="J298"/>
  <c r="BK176"/>
  <c r="BK298"/>
  <c r="BK242"/>
  <c r="J134"/>
  <c r="J328"/>
  <c r="BK202"/>
  <c r="J108"/>
  <c r="J280"/>
  <c r="BK146"/>
  <c i="3" r="J101"/>
  <c i="2" r="BK324"/>
  <c r="BK250"/>
  <c r="BK354"/>
  <c r="J215"/>
  <c r="BK400"/>
  <c r="BK270"/>
  <c r="J186"/>
  <c r="BK373"/>
  <c r="BK238"/>
  <c i="3" r="BK84"/>
  <c i="2" r="J366"/>
  <c r="BK180"/>
  <c r="BK346"/>
  <c r="J250"/>
  <c r="J146"/>
  <c r="BK389"/>
  <c r="BK215"/>
  <c r="J423"/>
  <c r="BK366"/>
  <c r="J202"/>
  <c i="3" r="BK98"/>
  <c i="2" r="J321"/>
  <c r="BK186"/>
  <c r="BK371"/>
  <c r="BK246"/>
  <c r="BK142"/>
  <c r="J336"/>
  <c r="J227"/>
  <c r="J138"/>
  <c r="BK384"/>
  <c r="J246"/>
  <c i="3" r="BK106"/>
  <c i="2" r="BK419"/>
  <c r="J288"/>
  <c r="BK360"/>
  <c r="J266"/>
  <c r="BK197"/>
  <c r="BK119"/>
  <c r="J223"/>
  <c r="BK413"/>
  <c r="BK312"/>
  <c r="BK219"/>
  <c r="J113"/>
  <c r="J409"/>
  <c r="BK134"/>
  <c r="J379"/>
  <c r="BK254"/>
  <c r="J122"/>
  <c r="J286"/>
  <c r="BK208"/>
  <c r="J416"/>
  <c r="BK308"/>
  <c r="BK122"/>
  <c r="BK423"/>
  <c r="J270"/>
  <c r="J400"/>
  <c r="J208"/>
  <c r="J116"/>
  <c r="BK294"/>
  <c r="J205"/>
  <c r="BK409"/>
  <c r="BK288"/>
  <c r="J154"/>
  <c i="3" r="BK101"/>
  <c i="2" r="BK379"/>
  <c r="BK258"/>
  <c r="J394"/>
  <c r="BK286"/>
  <c r="BK168"/>
  <c r="BK349"/>
  <c r="J262"/>
  <c r="J168"/>
  <c r="J360"/>
  <c r="J130"/>
  <c i="3" r="J108"/>
  <c i="2" r="BK328"/>
  <c r="J254"/>
  <c r="J331"/>
  <c r="J176"/>
  <c r="J354"/>
  <c r="BK303"/>
  <c r="BK161"/>
  <c r="J371"/>
  <c r="J197"/>
  <c i="3" r="BK93"/>
  <c i="2" r="J384"/>
  <c r="J294"/>
  <c r="J102"/>
  <c r="BK336"/>
  <c r="J161"/>
  <c r="J346"/>
  <c r="J219"/>
  <c r="BK113"/>
  <c r="J349"/>
  <c r="J211"/>
  <c i="3" r="BK104"/>
  <c i="2" r="J315"/>
  <c r="J127"/>
  <c r="J373"/>
  <c r="BK291"/>
  <c r="BK189"/>
  <c r="J343"/>
  <c r="BK266"/>
  <c r="J189"/>
  <c r="BK343"/>
  <c r="BK231"/>
  <c i="3" r="J98"/>
  <c i="2" r="J308"/>
  <c r="BK284"/>
  <c r="BK403"/>
  <c r="BK321"/>
  <c r="BK194"/>
  <c r="BK127"/>
  <c r="BK315"/>
  <c r="BK211"/>
  <c r="J419"/>
  <c r="J318"/>
  <c r="BK205"/>
  <c i="3" r="BK108"/>
  <c i="2" r="J312"/>
  <c i="1" r="AS54"/>
  <c i="2" r="J150"/>
  <c r="BK340"/>
  <c r="J242"/>
  <c r="J142"/>
  <c r="BK394"/>
  <c r="J258"/>
  <c i="3" r="J104"/>
  <c i="2" r="BK280"/>
  <c r="J413"/>
  <c r="J303"/>
  <c r="BK138"/>
  <c r="BK318"/>
  <c r="J238"/>
  <c r="BK150"/>
  <c r="J403"/>
  <c r="J275"/>
  <c r="J180"/>
  <c i="3" r="J106"/>
  <c i="2" r="J291"/>
  <c r="BK416"/>
  <c r="J324"/>
  <c r="BK227"/>
  <c r="BK130"/>
  <c r="BK331"/>
  <c r="J231"/>
  <c r="BK154"/>
  <c r="J389"/>
  <c r="BK262"/>
  <c r="J119"/>
  <c i="3" r="J84"/>
  <c i="2" l="1" r="P107"/>
  <c r="BK133"/>
  <c r="J133"/>
  <c r="J63"/>
  <c r="BK153"/>
  <c r="J153"/>
  <c r="J65"/>
  <c r="BK179"/>
  <c r="J179"/>
  <c r="J67"/>
  <c r="T237"/>
  <c r="R283"/>
  <c r="P297"/>
  <c r="R335"/>
  <c r="T345"/>
  <c r="T405"/>
  <c r="R415"/>
  <c i="3" r="BK83"/>
  <c r="BK82"/>
  <c r="J82"/>
  <c r="J60"/>
  <c i="2" r="T107"/>
  <c r="T133"/>
  <c r="T153"/>
  <c r="P179"/>
  <c r="BK237"/>
  <c r="J237"/>
  <c r="J69"/>
  <c r="T283"/>
  <c r="R297"/>
  <c r="P335"/>
  <c r="R345"/>
  <c r="R405"/>
  <c r="T415"/>
  <c i="3" r="R83"/>
  <c r="R82"/>
  <c r="R81"/>
  <c i="2" r="BK107"/>
  <c r="J107"/>
  <c r="J62"/>
  <c r="P133"/>
  <c r="P153"/>
  <c r="R179"/>
  <c r="P237"/>
  <c r="P283"/>
  <c r="BK297"/>
  <c r="T335"/>
  <c r="BK345"/>
  <c r="J345"/>
  <c r="J76"/>
  <c r="BK405"/>
  <c r="J405"/>
  <c r="J77"/>
  <c r="P415"/>
  <c i="3" r="T83"/>
  <c r="T82"/>
  <c r="T81"/>
  <c i="2" r="R107"/>
  <c r="R133"/>
  <c r="R153"/>
  <c r="T179"/>
  <c r="R237"/>
  <c r="BK283"/>
  <c r="J283"/>
  <c r="J70"/>
  <c r="T297"/>
  <c r="T296"/>
  <c r="BK335"/>
  <c r="J335"/>
  <c r="J75"/>
  <c r="P345"/>
  <c r="P405"/>
  <c r="BK415"/>
  <c r="J415"/>
  <c r="J78"/>
  <c i="3" r="P83"/>
  <c r="P82"/>
  <c r="P81"/>
  <c i="1" r="AU56"/>
  <c i="2" r="BK149"/>
  <c r="J149"/>
  <c r="J64"/>
  <c r="BK175"/>
  <c r="J175"/>
  <c r="J66"/>
  <c r="BK230"/>
  <c r="J230"/>
  <c r="J68"/>
  <c r="BK330"/>
  <c r="J330"/>
  <c r="J74"/>
  <c r="BK293"/>
  <c r="J293"/>
  <c r="J71"/>
  <c r="BK101"/>
  <c r="J101"/>
  <c r="J61"/>
  <c r="BK422"/>
  <c r="J422"/>
  <c r="J79"/>
  <c r="J297"/>
  <c r="J73"/>
  <c i="3" r="E71"/>
  <c r="BE93"/>
  <c r="J52"/>
  <c r="BE106"/>
  <c r="J55"/>
  <c r="F78"/>
  <c r="BE84"/>
  <c r="BE98"/>
  <c r="BE101"/>
  <c r="BE108"/>
  <c r="BE104"/>
  <c i="2" r="E48"/>
  <c r="J55"/>
  <c r="F96"/>
  <c r="BE108"/>
  <c r="BE134"/>
  <c r="BE150"/>
  <c r="BE168"/>
  <c r="BE186"/>
  <c r="BE194"/>
  <c r="BE211"/>
  <c r="BE215"/>
  <c r="BE223"/>
  <c r="BE238"/>
  <c r="BE266"/>
  <c r="BE284"/>
  <c r="BE288"/>
  <c r="BE298"/>
  <c r="BE312"/>
  <c r="BE315"/>
  <c r="BE318"/>
  <c r="BE324"/>
  <c r="BE328"/>
  <c r="BE331"/>
  <c r="BE413"/>
  <c r="BE419"/>
  <c r="J52"/>
  <c r="BE116"/>
  <c r="BE122"/>
  <c r="BE130"/>
  <c r="BE138"/>
  <c r="BE176"/>
  <c r="BE202"/>
  <c r="BE227"/>
  <c r="BE231"/>
  <c r="BE250"/>
  <c r="BE254"/>
  <c r="BE280"/>
  <c r="BE291"/>
  <c r="BE303"/>
  <c r="BE308"/>
  <c r="BE321"/>
  <c r="BE354"/>
  <c r="BE366"/>
  <c r="BE371"/>
  <c r="BE379"/>
  <c r="BE394"/>
  <c r="BE403"/>
  <c r="BE102"/>
  <c r="BE180"/>
  <c r="BE205"/>
  <c r="BE219"/>
  <c r="BE242"/>
  <c r="BE246"/>
  <c r="BE258"/>
  <c r="BE275"/>
  <c r="BE294"/>
  <c r="BE340"/>
  <c r="BE384"/>
  <c r="BE406"/>
  <c r="BE409"/>
  <c r="BE423"/>
  <c r="BE113"/>
  <c r="BE119"/>
  <c r="BE127"/>
  <c r="BE142"/>
  <c r="BE146"/>
  <c r="BE154"/>
  <c r="BE161"/>
  <c r="BE189"/>
  <c r="BE197"/>
  <c r="BE208"/>
  <c r="BE262"/>
  <c r="BE270"/>
  <c r="BE286"/>
  <c r="BE336"/>
  <c r="BE343"/>
  <c r="BE346"/>
  <c r="BE349"/>
  <c r="BE360"/>
  <c r="BE373"/>
  <c r="BE389"/>
  <c r="BE400"/>
  <c r="BE416"/>
  <c r="F35"/>
  <c i="1" r="BB55"/>
  <c i="3" r="F34"/>
  <c i="1" r="BA56"/>
  <c i="2" r="J34"/>
  <c i="1" r="AW55"/>
  <c i="3" r="F36"/>
  <c i="1" r="BC56"/>
  <c i="3" r="F37"/>
  <c i="1" r="BD56"/>
  <c i="3" r="F35"/>
  <c i="1" r="BB56"/>
  <c i="2" r="F37"/>
  <c i="1" r="BD55"/>
  <c i="2" r="F34"/>
  <c i="1" r="BA55"/>
  <c i="2" r="F36"/>
  <c i="1" r="BC55"/>
  <c i="3" r="J34"/>
  <c i="1" r="AW56"/>
  <c i="2" l="1" r="R100"/>
  <c r="P100"/>
  <c r="T100"/>
  <c r="T99"/>
  <c r="BK296"/>
  <c r="J296"/>
  <c r="J72"/>
  <c r="R296"/>
  <c r="R99"/>
  <c r="P296"/>
  <c r="P99"/>
  <c i="1" r="AU55"/>
  <c i="3" r="J83"/>
  <c r="J61"/>
  <c r="BK81"/>
  <c r="J81"/>
  <c r="J59"/>
  <c i="2" r="BK100"/>
  <c r="J100"/>
  <c r="J60"/>
  <c i="1" r="BB54"/>
  <c r="W31"/>
  <c r="BD54"/>
  <c r="W33"/>
  <c r="BA54"/>
  <c r="W30"/>
  <c i="3" r="J33"/>
  <c i="1" r="AV56"/>
  <c r="AT56"/>
  <c r="AU54"/>
  <c i="3" r="F33"/>
  <c i="1" r="AZ56"/>
  <c r="BC54"/>
  <c r="W32"/>
  <c i="2" r="F33"/>
  <c i="1" r="AZ55"/>
  <c i="2" r="J33"/>
  <c i="1" r="AV55"/>
  <c r="AT55"/>
  <c i="2" l="1" r="BK99"/>
  <c r="J99"/>
  <c r="J59"/>
  <c i="1" r="AX54"/>
  <c r="AW54"/>
  <c r="AK30"/>
  <c r="AY54"/>
  <c i="3" r="J30"/>
  <c i="1" r="AG56"/>
  <c r="AZ54"/>
  <c r="AV54"/>
  <c r="AK29"/>
  <c i="3" l="1" r="J39"/>
  <c i="1" r="AN56"/>
  <c r="AT54"/>
  <c r="W29"/>
  <c i="2" r="J30"/>
  <c i="1" r="AG55"/>
  <c r="AG54"/>
  <c r="AK26"/>
  <c r="AK35"/>
  <c l="1" r="AN55"/>
  <c i="2" r="J39"/>
  <c i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<sst xmlns="http://schemas.openxmlformats.org/spreadsheetml/2006/main">
  <si>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</si>
  <si>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</si>
  <si>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</si>
  <si>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</si>
  <si>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</si>
  <si>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{d07e66c5-0e1f-4080-83e4-a56501e30f00}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</si>
  <si>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</si>
  <si>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</si>
  <si>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</si>
  <si>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</si>
  <si>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</si>
  <si>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</si>
  <si>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</si>
  <si>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</si>
  <si>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ALFA-359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</si>
  <si>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</si>
  <si>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</si>
  <si>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Obnova vstupu v uliční fasádě na objektu č.p. 4 v ulici Divadelní v Jihlavě</t>
  </si>
  <si>
    <t>KSO:</t>
  </si>
  <si>
    <t/>
  </si>
  <si>
    <t>CC-CZ:</t>
  </si>
  <si>
    <t>12741</t>
  </si>
  <si>
    <t>Místo:</t>
  </si>
  <si>
    <t>Divadelní 4, Jihlava</t>
  </si>
  <si>
    <t>Datum:</t>
  </si>
  <si>
    <t>8. 3. 2024</t>
  </si>
  <si>
    <t>Zadavatel:</t>
  </si>
  <si>
    <t>IČ:</t>
  </si>
  <si>
    <t>Statutární město Jihlava</t>
  </si>
  <si>
    <t>DIČ:</t>
  </si>
  <si>
    <t>Uchazeč:</t>
  </si>
  <si>
    <t>Vyplň údaj</t>
  </si>
  <si>
    <t>Projektant:</t>
  </si>
  <si>
    <t>Atelier Alfa, spol. s r.o., Jihlava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</si>
  <si>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</si>
  <si>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</si>
  <si>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</si>
  <si>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</si>
  <si>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</si>
  <si>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</si>
  <si>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</si>
  <si>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</si>
  <si>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</si>
  <si>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</si>
  <si>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</si>
  <si>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</si>
  <si>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</si>
  <si>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</si>
  <si>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</si>
  <si>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</si>
  <si>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</si>
  <si>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</si>
  <si>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</si>
  <si>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</si>
  <si>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</si>
  <si>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</si>
  <si>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</si>
  <si>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</si>
  <si>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</si>
  <si>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</si>
  <si>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</si>
  <si>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</si>
  <si>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</si>
  <si>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</si>
  <si>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</si>
  <si>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</si>
  <si>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</si>
  <si>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</si>
  <si>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</si>
  <si>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</si>
  <si>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</si>
  <si>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</si>
  <si>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</si>
  <si>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</si>
  <si>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</si>
  <si>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</si>
  <si>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</si>
  <si>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</si>
  <si>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ALFA-35901</t>
  </si>
  <si>
    <t>D.1.1 - architektonicko - stavební řešení</t>
  </si>
  <si>
    <t>STA</t>
  </si>
  <si>
    <t>1</t>
  </si>
  <si>
    <t>{bd0a2cde-fb7c-4677-96f3-6c406ab3cb86}</t>
  </si>
  <si>
    <t>2</t>
  </si>
  <si>
    <t>ALFA-35902</t>
  </si>
  <si>
    <t>vedlejší a ostatní náklady</t>
  </si>
  <si>
    <t>VON</t>
  </si>
  <si>
    <t>{fafa18e8-24dd-4d7c-bb93-075fec3eddb6}</t>
  </si>
  <si>
    <t>om1</t>
  </si>
  <si>
    <t>6,054</t>
  </si>
  <si>
    <t>om2</t>
  </si>
  <si>
    <t>6,212</t>
  </si>
  <si>
    <t>KRYCÍ LIST SOUPISU PRACÍ</t>
  </si>
  <si>
    <t>dl1</t>
  </si>
  <si>
    <t>vyk1</t>
  </si>
  <si>
    <t>2,262</t>
  </si>
  <si>
    <t>bet1</t>
  </si>
  <si>
    <t>0,345</t>
  </si>
  <si>
    <t>izo1</t>
  </si>
  <si>
    <t>4,89</t>
  </si>
  <si>
    <t>Objekt:</t>
  </si>
  <si>
    <t>izo2</t>
  </si>
  <si>
    <t>3,42</t>
  </si>
  <si>
    <t>ALFA-35901 - D.1.1 - architektonicko - stavební řešení</t>
  </si>
  <si>
    <t>maz1</t>
  </si>
  <si>
    <t>0,802</t>
  </si>
  <si>
    <t>dl2</t>
  </si>
  <si>
    <t>6,2</t>
  </si>
  <si>
    <t>dl3</t>
  </si>
  <si>
    <t>5,3</t>
  </si>
  <si>
    <t>dl4</t>
  </si>
  <si>
    <t>2,05</t>
  </si>
  <si>
    <t>dl5</t>
  </si>
  <si>
    <t>2,24</t>
  </si>
  <si>
    <t>prof1</t>
  </si>
  <si>
    <t>11,1</t>
  </si>
  <si>
    <t>om3</t>
  </si>
  <si>
    <t>9,014</t>
  </si>
  <si>
    <t>om4</t>
  </si>
  <si>
    <t>7,476</t>
  </si>
  <si>
    <t xml:space="preserve">VŠECHNY POUŽITÉ MATERIÁLY MUSÍ SPLŇOVAT TECHNICKÉ PARAMETRY DLE PROJEKTEM  PŘEDEPSANÝCH SPECIFIKACÍ - POŽADAVKY NA KONSTRUKCE A MATERIÁLY - U veškerých dodávek výrobků bude do ceny zahrnuta jejich montáž vč. dodávky potřebného kotvení, doplňkového materiálu, staveništní a mimostaveništní dopravy v případě, že tyto činosti nejsou oceněny v samostatných položkách jednotlivých částí soupisu prací. U vybraných výrobků je nutné do ceny díla zahrnout zpracování dodavatelské, případně dílenské dokumentace, dále výrobu prototypů, provádění barevného a materiálového vzorkování apod. - Položky jsou sestaveny za pomocí Cenové soustavy ÚRS nebo pomocí položek vlastních. Pro všechny položky platí, že do ceny je nutno zahrnout náklady spojené s koordinací, s pokyny vyplývajícími z RDP, zejména TZ. - Uchazeč o veřejnou zakázku je povinen při oceňování soutěžního SOUPISU PRACÍ provést kontrolu funkce aritmetických vzorců jednotlivých položkových soupisů ve vazbě na jednotlivé oddíly, rekapitulace a krycí listy. - Kde není výslovně uvedeno, bude pracovní postup a technologie provádění stanovena oprávněnou osobou zhotovitele. - Výkaz výměr je nutno číst společně s výkresy, tech. zprávou a specifikacemi - Veškeré rozměry budou upřesněny po odkrytí a prozkoumání jednotlivých prvků. 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</si>
  <si>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</si>
  <si>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</si>
  <si>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</si>
  <si>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</si>
  <si>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</si>
  <si>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11 - Zemní práce - přípravné a přidružené práce</t>
  </si>
  <si>
    <t xml:space="preserve">    13 - Zemní práce - hloubené vykopávky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</si>
  <si>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</si>
  <si>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</si>
  <si>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</si>
  <si>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</si>
  <si>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</si>
  <si>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</si>
  <si>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</si>
  <si>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</si>
  <si>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</si>
  <si>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</si>
  <si>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</si>
  <si>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764 - Konstrukce klempířské</t>
  </si>
  <si>
    <t xml:space="preserve">    766 - Konstrukce truhlářské</t>
  </si>
  <si>
    <t xml:space="preserve">    771 - Podlahy z dlaždic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</si>
  <si>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</si>
  <si>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</si>
  <si>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</si>
  <si>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</si>
  <si>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</si>
  <si>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</si>
  <si>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</si>
  <si>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</si>
  <si>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</si>
  <si>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</si>
  <si>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</si>
  <si>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</si>
  <si>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</si>
  <si>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</si>
  <si>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</si>
  <si>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</si>
  <si>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</si>
  <si>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</si>
  <si>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</si>
  <si>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11</t>
  </si>
  <si>
    <t>Zemní práce - přípravné a přidružené práce</t>
  </si>
  <si>
    <t>K</t>
  </si>
  <si>
    <t>113106022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</si>
  <si>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kamenných dlaždic nebo desek</t>
  </si>
  <si>
    <t>m2</t>
  </si>
  <si>
    <t>CS ÚRS 2024 01</t>
  </si>
  <si>
    <t>4</t>
  </si>
  <si>
    <t>930385416</t>
  </si>
  <si>
    <t>Online PSC</t>
  </si>
  <si>
    <t>https://podminky.urs.cz/item/CS_URS_2024_01/113106022</t>
  </si>
  <si>
    <t>VV</t>
  </si>
  <si>
    <t>"v.č. D.1.1.02 - půdorys 1.NP, TZ"</t>
  </si>
  <si>
    <t>1*2</t>
  </si>
  <si>
    <t>Součet</t>
  </si>
  <si>
    <t>13</t>
  </si>
  <si>
    <t>Zemní práce - hloubené vykopávky</t>
  </si>
  <si>
    <t>139711111</t>
  </si>
  <si>
    <t>Vykopávka v uzavřených prostorech ručně v hornině třídy těžitelnosti I skupiny 1 až 3</t>
  </si>
  <si>
    <t>m3</t>
  </si>
  <si>
    <t>-21705553</t>
  </si>
  <si>
    <t>https://podminky.urs.cz/item/CS_URS_2024_01/139711111</t>
  </si>
  <si>
    <t>2,4*1,45*0,65</t>
  </si>
  <si>
    <t>3</t>
  </si>
  <si>
    <t>162211201</t>
  </si>
  <si>
    <t>Vodorovné přemístění výkopku nebo sypaniny nošením s vyprázdněním nádoby na hromady nebo do dopravního prostředku na vzdálenost do 10 m z horniny třídy těžitelnosti I, skupiny 1 až 3</t>
  </si>
  <si>
    <t>-1911049451</t>
  </si>
  <si>
    <t>https://podminky.urs.cz/item/CS_URS_2024_01/162211201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</si>
  <si>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</si>
  <si>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</si>
  <si>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-1657106687</t>
  </si>
  <si>
    <t>https://podminky.urs.cz/item/CS_URS_2024_01/162751117</t>
  </si>
  <si>
    <t>5</t>
  </si>
  <si>
    <t>167111101</t>
  </si>
  <si>
    <t>Nakládání, skládání a překládání neulehlého výkopku nebo sypaniny ručně nakládání, z hornin třídy těžitelnosti I, skupiny 1 až 3</t>
  </si>
  <si>
    <t>394770151</t>
  </si>
  <si>
    <t>https://podminky.urs.cz/item/CS_URS_2024_01/167111101</t>
  </si>
  <si>
    <t>6</t>
  </si>
  <si>
    <t>171152501</t>
  </si>
  <si>
    <t>Zhutnění podloží pod násypy z rostlé horniny třídy těžitelnosti I a II, skupiny 1 až 4 z hornin soudružných a nesoudržných</t>
  </si>
  <si>
    <t>-1612589954</t>
  </si>
  <si>
    <t>https://podminky.urs.cz/item/CS_URS_2024_01/171152501</t>
  </si>
  <si>
    <t>2,4*1,45</t>
  </si>
  <si>
    <t>pl1</t>
  </si>
  <si>
    <t>7</t>
  </si>
  <si>
    <t>171201221</t>
  </si>
  <si>
    <t>Poplatek za uložení stavebního odpadu na skládce (skládkovné) zeminy a kamení zatříděného do Katalogu odpadů pod kódem 17 05 04</t>
  </si>
  <si>
    <t>t</t>
  </si>
  <si>
    <t>1580034072</t>
  </si>
  <si>
    <t>https://podminky.urs.cz/item/CS_URS_2024_01/171201221</t>
  </si>
  <si>
    <t>8</t>
  </si>
  <si>
    <t>171251201</t>
  </si>
  <si>
    <t>Uložení sypaniny na skládky nebo meziskládky bez hutnění s upravením uložené sypaniny do předepsaného tvaru</t>
  </si>
  <si>
    <t>193614</t>
  </si>
  <si>
    <t>https://podminky.urs.cz/item/CS_URS_2024_01/171251201</t>
  </si>
  <si>
    <t>Zakládání</t>
  </si>
  <si>
    <t>9</t>
  </si>
  <si>
    <t>279311R0135</t>
  </si>
  <si>
    <t>Postupné podbetonování betonové podlahy jakékoliv tloušťky, bez výkopu, bez zapažení a bednění z betonu železového bez zvláštních nároků na prostředí tř. C 20/25 D+M</t>
  </si>
  <si>
    <t>-61429788</t>
  </si>
  <si>
    <t>(2,4+1,45*2)*0,1*0,65</t>
  </si>
  <si>
    <t>10</t>
  </si>
  <si>
    <t>279351411</t>
  </si>
  <si>
    <t>Bednění základového zdiva při podbetonování pro plochy rovinné zřízení</t>
  </si>
  <si>
    <t>539161887</t>
  </si>
  <si>
    <t>https://podminky.urs.cz/item/CS_URS_2024_01/279351411</t>
  </si>
  <si>
    <t>(2,4+1,45*2)*0,65</t>
  </si>
  <si>
    <t>279351412</t>
  </si>
  <si>
    <t>Bednění základového zdiva při podbetonování pro plochy rovinné odstranění</t>
  </si>
  <si>
    <t>-1857490240</t>
  </si>
  <si>
    <t>https://podminky.urs.cz/item/CS_URS_2024_01/279351412</t>
  </si>
  <si>
    <t>279361113</t>
  </si>
  <si>
    <t>Výztuž základového zdiva při podbetonování z oceli 10 505 (R) nebo BSt 500</t>
  </si>
  <si>
    <t>1481354148</t>
  </si>
  <si>
    <t>https://podminky.urs.cz/item/CS_URS_2024_01/279361113</t>
  </si>
  <si>
    <t>bet1*100*0,001</t>
  </si>
  <si>
    <t>Svislé a kompletní konstrukce</t>
  </si>
  <si>
    <t>3998R201</t>
  </si>
  <si>
    <t>kompletní posouzení technického stavu kamen. překladu</t>
  </si>
  <si>
    <t>ks</t>
  </si>
  <si>
    <t>74031699</t>
  </si>
  <si>
    <t>Vodorovné konstrukce</t>
  </si>
  <si>
    <t>14</t>
  </si>
  <si>
    <t>430321515</t>
  </si>
  <si>
    <t>Schodišťové konstrukce a rampy z betonu železového (bez výztuže) stupně, schodnice, ramena, podesty s nosníky tř. C 20/25</t>
  </si>
  <si>
    <t>-477692900</t>
  </si>
  <si>
    <t>https://podminky.urs.cz/item/CS_URS_2024_01/430321515</t>
  </si>
  <si>
    <t>(2,2+1,35)*0,3*0,267</t>
  </si>
  <si>
    <t>(1,9+0,75)*0,3*0,133</t>
  </si>
  <si>
    <t>(2,2+1,35)*0,1*0,133</t>
  </si>
  <si>
    <t>15</t>
  </si>
  <si>
    <t>434351141</t>
  </si>
  <si>
    <t>Bednění stupňů betonovaných na podstupňové desce nebo na terénu půdorysně přímočarých zřízení</t>
  </si>
  <si>
    <t>-449179994</t>
  </si>
  <si>
    <t>https://podminky.urs.cz/item/CS_URS_2024_01/434351141</t>
  </si>
  <si>
    <t>(2,2+1,35)*0,134</t>
  </si>
  <si>
    <t>(1,9+0,75)*0,133</t>
  </si>
  <si>
    <t>(2,2+1,35)*0,133</t>
  </si>
  <si>
    <t>16</t>
  </si>
  <si>
    <t>434351142</t>
  </si>
  <si>
    <t>Bednění stupňů betonovaných na podstupňové desce nebo na terénu půdorysně přímočarých odstranění</t>
  </si>
  <si>
    <t>1167376468</t>
  </si>
  <si>
    <t>https://podminky.urs.cz/item/CS_URS_2024_01/434351142</t>
  </si>
  <si>
    <t>Komunikace pozemní</t>
  </si>
  <si>
    <t>17</t>
  </si>
  <si>
    <t>596811120</t>
  </si>
  <si>
    <t>Kladení dlažby z betonových nebo kameninových dlaždic komunikací pro pěší s vyplněním spár a se smetením přebytečného materiálu na vzdálenost do 3 m s ložem z kameniva těženého tl. do 30 mm velikosti dlaždic do 0,09 m2 (bez zámku), pro plochy do 50 m2</t>
  </si>
  <si>
    <t>675428770</t>
  </si>
  <si>
    <t>https://podminky.urs.cz/item/CS_URS_2024_01/596811120</t>
  </si>
  <si>
    <t>Úpravy povrchů, podlahy a osazování výplní</t>
  </si>
  <si>
    <t>18</t>
  </si>
  <si>
    <t>612131101</t>
  </si>
  <si>
    <t>Podkladní a spojovací vrstva vnitřních omítaných ploch cementový postřik nanášený ručně celoplošně stěn</t>
  </si>
  <si>
    <t>756882159</t>
  </si>
  <si>
    <t>https://podminky.urs.cz/item/CS_URS_2024_01/612131101</t>
  </si>
  <si>
    <t>(1,6+1,35*2)*0,5</t>
  </si>
  <si>
    <t>1,35*0,6</t>
  </si>
  <si>
    <t>19</t>
  </si>
  <si>
    <t>612321341</t>
  </si>
  <si>
    <t>Omítka vápenocementová vnitřních ploch nanášená strojně dvouvrstvá, tloušťky jádrové omítky do 10 mm a tloušťky štuku do 3 mm štuková svislých konstrukcí stěn</t>
  </si>
  <si>
    <t>2108444912</t>
  </si>
  <si>
    <t>https://podminky.urs.cz/item/CS_URS_2024_01/612321341</t>
  </si>
  <si>
    <t>20</t>
  </si>
  <si>
    <t>622131101</t>
  </si>
  <si>
    <t>Podkladní a spojovací vrstva vnějších omítaných ploch cementový postřik nanášený ručně celoplošně stěn</t>
  </si>
  <si>
    <t>-888368675</t>
  </si>
  <si>
    <t>https://podminky.urs.cz/item/CS_URS_2024_01/622131101</t>
  </si>
  <si>
    <t>(1,6+3,412*2)*0,15</t>
  </si>
  <si>
    <t>622321141</t>
  </si>
  <si>
    <t>Omítka vápenocementová vnějších ploch nanášená ručně dvouvrstvá, tloušťky jádrové omítky do 15 mm a tloušťky štuku do 3 mm štuková stěn</t>
  </si>
  <si>
    <t>-1210373693</t>
  </si>
  <si>
    <t>https://podminky.urs.cz/item/CS_URS_2024_01/622321141</t>
  </si>
  <si>
    <t>22</t>
  </si>
  <si>
    <t>631311135</t>
  </si>
  <si>
    <t>Mazanina z betonu prostého bez zvýšených nároků na prostředí tl. přes 120 do 240 mm tř. C 20/25</t>
  </si>
  <si>
    <t>969212992</t>
  </si>
  <si>
    <t>https://podminky.urs.cz/item/CS_URS_2024_01/631311135</t>
  </si>
  <si>
    <t>2,2*1,35*0,2+1,6*0,65*0,2</t>
  </si>
  <si>
    <t>23</t>
  </si>
  <si>
    <t>631319013</t>
  </si>
  <si>
    <t>Příplatek k cenám mazanin za úpravu povrchu mazaniny přehlazením, mazanina tl. přes 120 do 240 mm</t>
  </si>
  <si>
    <t>2086567638</t>
  </si>
  <si>
    <t>https://podminky.urs.cz/item/CS_URS_2024_01/631319013</t>
  </si>
  <si>
    <t>24</t>
  </si>
  <si>
    <t>631319175</t>
  </si>
  <si>
    <t>Příplatek k cenám mazanin za stržení povrchu spodní vrstvy mazaniny latí před vložením výztuže nebo pletiva pro tl. obou vrstev mazaniny přes 120 do 240 mm</t>
  </si>
  <si>
    <t>-963168169</t>
  </si>
  <si>
    <t>https://podminky.urs.cz/item/CS_URS_2024_01/631319175</t>
  </si>
  <si>
    <t>25</t>
  </si>
  <si>
    <t>631319197</t>
  </si>
  <si>
    <t>Příplatek k cenám mazanin za malou plochu do 5 m2 jednotlivě mazanina tl. přes 120 do 240 mm</t>
  </si>
  <si>
    <t>1359098057</t>
  </si>
  <si>
    <t>https://podminky.urs.cz/item/CS_URS_2024_01/631319197</t>
  </si>
  <si>
    <t>26</t>
  </si>
  <si>
    <t>631351101</t>
  </si>
  <si>
    <t>Bednění v podlahách rýh a hran zřízení</t>
  </si>
  <si>
    <t>-210900553</t>
  </si>
  <si>
    <t>https://podminky.urs.cz/item/CS_URS_2024_01/631351101</t>
  </si>
  <si>
    <t>1,6*0,2</t>
  </si>
  <si>
    <t>27</t>
  </si>
  <si>
    <t>631351102</t>
  </si>
  <si>
    <t>Bednění v podlahách rýh a hran odstranění</t>
  </si>
  <si>
    <t>-995770073</t>
  </si>
  <si>
    <t>https://podminky.urs.cz/item/CS_URS_2024_01/631351102</t>
  </si>
  <si>
    <t>28</t>
  </si>
  <si>
    <t>631362021</t>
  </si>
  <si>
    <t>Výztuž mazanin ze svařovaných sítí z drátů typu KARI</t>
  </si>
  <si>
    <t>1456806648</t>
  </si>
  <si>
    <t>https://podminky.urs.cz/item/CS_URS_2024_01/631362021</t>
  </si>
  <si>
    <t>(2,2*1,35+1,6*0,65)*4,952*1,3*0,001</t>
  </si>
  <si>
    <t>29</t>
  </si>
  <si>
    <t>635111215</t>
  </si>
  <si>
    <t>Násyp ze štěrkopísku, písku nebo kameniva pod podlahy se zhutněním ze štěrkopísku</t>
  </si>
  <si>
    <t>2077360850</t>
  </si>
  <si>
    <t>https://podminky.urs.cz/item/CS_URS_2024_01/635111215</t>
  </si>
  <si>
    <t>2,4*1,45*0,05</t>
  </si>
  <si>
    <t>30</t>
  </si>
  <si>
    <t>635111R0242</t>
  </si>
  <si>
    <t>Násyp ze štěrkopísku, písku nebo kameniva pod podlahy se zhutněním z kameniva 0-32 D+M</t>
  </si>
  <si>
    <t>934363124</t>
  </si>
  <si>
    <t>2,4*1,45*0,1</t>
  </si>
  <si>
    <t>94</t>
  </si>
  <si>
    <t>Lešení a stavební výtahy</t>
  </si>
  <si>
    <t>31</t>
  </si>
  <si>
    <t>949101111</t>
  </si>
  <si>
    <t>Lešení pomocné pracovní pro objekty pozemních staveb pro zatížení do 150 kg/m2, o výšce lešeňové podlahy do 1,9 m</t>
  </si>
  <si>
    <t>1252709368</t>
  </si>
  <si>
    <t>https://podminky.urs.cz/item/CS_URS_2024_01/949101111</t>
  </si>
  <si>
    <t>3,4*1,5</t>
  </si>
  <si>
    <t>3,6*1,5</t>
  </si>
  <si>
    <t>96</t>
  </si>
  <si>
    <t>Bourání konstrukcí</t>
  </si>
  <si>
    <t>32</t>
  </si>
  <si>
    <t>965042131</t>
  </si>
  <si>
    <t>Bourání mazanin betonových nebo z litého asfaltu tl. do 100 mm, plochy do 4 m2</t>
  </si>
  <si>
    <t>1907057343</t>
  </si>
  <si>
    <t>https://podminky.urs.cz/item/CS_URS_2024_01/965042131</t>
  </si>
  <si>
    <t>2,2*1,35*0,1</t>
  </si>
  <si>
    <t>33</t>
  </si>
  <si>
    <t>965049111</t>
  </si>
  <si>
    <t>Bourání mazanin Příplatek k cenám za bourání mazanin betonových se svařovanou sítí, tl. do 100 mm</t>
  </si>
  <si>
    <t>368647728</t>
  </si>
  <si>
    <t>https://podminky.urs.cz/item/CS_URS_2024_01/965049111</t>
  </si>
  <si>
    <t>34</t>
  </si>
  <si>
    <t>967023693</t>
  </si>
  <si>
    <t>Přisekání (špicování) ploch kamenných nebo jiných s tvrdým povrchem pro nové povrchové vrstvy, plochy přes 2 m2</t>
  </si>
  <si>
    <t>1712543094</t>
  </si>
  <si>
    <t>https://podminky.urs.cz/item/CS_URS_2024_01/967023693</t>
  </si>
  <si>
    <t>3,412*2*0,7</t>
  </si>
  <si>
    <t>35</t>
  </si>
  <si>
    <t>968062355</t>
  </si>
  <si>
    <t>Vybourání dřevěných rámů oken s křídly, dveřních zárubní, vrat, stěn, ostění nebo obkladů rámů oken s křídly dvojitých, plochy do 2 m2</t>
  </si>
  <si>
    <t>133879363</t>
  </si>
  <si>
    <t>https://podminky.urs.cz/item/CS_URS_2024_01/968062355</t>
  </si>
  <si>
    <t>1*1,5</t>
  </si>
  <si>
    <t>36</t>
  </si>
  <si>
    <t>971028561</t>
  </si>
  <si>
    <t>Vybourání otvorů ve zdivu základovém nebo nadzákladovém kamenném, smíšeném smíšeném, plochy do 1 m2, tl. do 600 mm</t>
  </si>
  <si>
    <t>1722002943</t>
  </si>
  <si>
    <t>https://podminky.urs.cz/item/CS_URS_2024_01/971028561</t>
  </si>
  <si>
    <t>1,6*0,6*0,1</t>
  </si>
  <si>
    <t>37</t>
  </si>
  <si>
    <t>971028681</t>
  </si>
  <si>
    <t>Vybourání otvorů ve zdivu základovém nebo nadzákladovém kamenném, smíšeném smíšeném, plochy do 4 m2, tl. do 900 mm</t>
  </si>
  <si>
    <t>-1782408466</t>
  </si>
  <si>
    <t>https://podminky.urs.cz/item/CS_URS_2024_01/971028681</t>
  </si>
  <si>
    <t>1*1,2*0,7+0,5*1,8*0,6</t>
  </si>
  <si>
    <t>38</t>
  </si>
  <si>
    <t>975053141</t>
  </si>
  <si>
    <t>Víceřadové podchycení stropů pro osazení nosníků dřevěnou výztuhou v. podchycení do 3,5 m a při zatížení hmotností přes 800 do 1500 kg/m2</t>
  </si>
  <si>
    <t>m</t>
  </si>
  <si>
    <t>-1052474384</t>
  </si>
  <si>
    <t>https://podminky.urs.cz/item/CS_URS_2024_01/975053141</t>
  </si>
  <si>
    <t>3,4*2</t>
  </si>
  <si>
    <t>39</t>
  </si>
  <si>
    <t>977312112</t>
  </si>
  <si>
    <t>Řezání stávajících betonových mazanin s vyztužením hloubky přes 50 do 100 mm</t>
  </si>
  <si>
    <t>1632172750</t>
  </si>
  <si>
    <t>https://podminky.urs.cz/item/CS_URS_2024_01/977312112</t>
  </si>
  <si>
    <t>2,2+1,35*2</t>
  </si>
  <si>
    <t>40</t>
  </si>
  <si>
    <t>978013191</t>
  </si>
  <si>
    <t>Otlučení vápenných nebo vápenocementových omítek vnitřních ploch stěn s vyškrabáním spar, s očištěním zdiva, v rozsahu přes 50 do 100 %</t>
  </si>
  <si>
    <t>-1912516376</t>
  </si>
  <si>
    <t>https://podminky.urs.cz/item/CS_URS_2024_01/978013191</t>
  </si>
  <si>
    <t>(1,6+3,412*2)*(0,1+0,5)+2*0,5</t>
  </si>
  <si>
    <t>41</t>
  </si>
  <si>
    <t>978015391</t>
  </si>
  <si>
    <t>Otlučení vápenných nebo vápenocementových omítek vnějších ploch s vyškrabáním spar a s očištěním zdiva stupně členitosti 1 a 2, v rozsahu přes 80 do 100 %</t>
  </si>
  <si>
    <t>-1441774935</t>
  </si>
  <si>
    <t>https://podminky.urs.cz/item/CS_URS_2024_01/978015391</t>
  </si>
  <si>
    <t>(1,6+3,412*2)*0,5+2*0,5*2</t>
  </si>
  <si>
    <t>42</t>
  </si>
  <si>
    <t>979051111</t>
  </si>
  <si>
    <t>Očištění vybouraných prvků při překopech inženýrských sítí od spojovacího materiálu s odklizením a uložením očištěných hmot a spojovacího materiálu na skládku do vzdálenosti 10 m nebo naložením na dopravní prostředek dlaždic, desek nebo tvarovek s původním vyplněním spár kamenivem těženým</t>
  </si>
  <si>
    <t>-1522474942</t>
  </si>
  <si>
    <t>https://podminky.urs.cz/item/CS_URS_2024_01/979051111</t>
  </si>
  <si>
    <t>997</t>
  </si>
  <si>
    <t>Přesun sutě</t>
  </si>
  <si>
    <t>43</t>
  </si>
  <si>
    <t>997013211</t>
  </si>
  <si>
    <t>Vnitrostaveništní doprava suti a vybouraných hmot vodorovně do 50 m s naložením ručně pro budovy a haly výšky do 6 m</t>
  </si>
  <si>
    <t>1797580471</t>
  </si>
  <si>
    <t>https://podminky.urs.cz/item/CS_URS_2024_01/997013211</t>
  </si>
  <si>
    <t>44</t>
  </si>
  <si>
    <t>997013501</t>
  </si>
  <si>
    <t>Odvoz suti a vybouraných hmot na skládku nebo meziskládku se složením, na vzdálenost do 1 km</t>
  </si>
  <si>
    <t>238436906</t>
  </si>
  <si>
    <t>https://podminky.urs.cz/item/CS_URS_2024_01/997013501</t>
  </si>
  <si>
    <t>45</t>
  </si>
  <si>
    <t>997013509</t>
  </si>
  <si>
    <t>Odvoz suti a vybouraných hmot na skládku nebo meziskládku se složením, na vzdálenost Příplatek k ceně za každý další započatý 1 km přes 1 km</t>
  </si>
  <si>
    <t>-447973032</t>
  </si>
  <si>
    <t>https://podminky.urs.cz/item/CS_URS_2024_01/997013509</t>
  </si>
  <si>
    <t>5,133*10</t>
  </si>
  <si>
    <t>46</t>
  </si>
  <si>
    <t>997013631</t>
  </si>
  <si>
    <t>Poplatek za uložení stavebního odpadu na skládce (skládkovné) směsného stavebního a demoličního zatříděného do Katalogu odpadů pod kódem 17 09 04</t>
  </si>
  <si>
    <t>883325275</t>
  </si>
  <si>
    <t>https://podminky.urs.cz/item/CS_URS_2024_01/997013631</t>
  </si>
  <si>
    <t>998</t>
  </si>
  <si>
    <t>Přesun hmot</t>
  </si>
  <si>
    <t>47</t>
  </si>
  <si>
    <t>998018001</t>
  </si>
  <si>
    <t>Přesun hmot pro budovy občanské výstavby, bydlení, výrobu a služby ruční (bez užití mechanizace) vodorovná dopravní vzdálenost do 100 m pro budovy s jakoukoliv nosnou konstrukcí výšky do 6 m</t>
  </si>
  <si>
    <t>-1522717219</t>
  </si>
  <si>
    <t>https://podminky.urs.cz/item/CS_URS_2024_01/998018001</t>
  </si>
  <si>
    <t>PSV</t>
  </si>
  <si>
    <t>Práce a dodávky PSV</t>
  </si>
  <si>
    <t>711</t>
  </si>
  <si>
    <t>Izolace proti vodě, vlhkosti a plynům</t>
  </si>
  <si>
    <t>48</t>
  </si>
  <si>
    <t>711461201</t>
  </si>
  <si>
    <t>Provedení izolace proti povrchové a podpovrchové tlakové vodě fóliemi na ploše vodorovné V zesílením spojů páskem se zalitím okrajů spoje</t>
  </si>
  <si>
    <t>-1118765593</t>
  </si>
  <si>
    <t>https://podminky.urs.cz/item/CS_URS_2024_01/711461201</t>
  </si>
  <si>
    <t>2,4+1,45+1,6*0,65</t>
  </si>
  <si>
    <t>49</t>
  </si>
  <si>
    <t>711462201</t>
  </si>
  <si>
    <t>Provedení izolace proti povrchové a podpovrchové tlakové vodě fóliemi na ploše svislé S zesílením spojů páskem se zalitím okrajů spoje</t>
  </si>
  <si>
    <t>-1370633060</t>
  </si>
  <si>
    <t>https://podminky.urs.cz/item/CS_URS_2024_01/711462201</t>
  </si>
  <si>
    <t>(2,4+1,45*2)*0,3+2,4*0,6+0,65*2*0,3</t>
  </si>
  <si>
    <t>50</t>
  </si>
  <si>
    <t>M</t>
  </si>
  <si>
    <t>28322R0005</t>
  </si>
  <si>
    <t>fólie hydroizolační pro spodní stavbu PVC tl 1,8 mm</t>
  </si>
  <si>
    <t>-415995250</t>
  </si>
  <si>
    <t>izo1*1,25</t>
  </si>
  <si>
    <t>izo2*1,3</t>
  </si>
  <si>
    <t>51</t>
  </si>
  <si>
    <t>711491171</t>
  </si>
  <si>
    <t>Provedení doplňků izolace proti vodě textilií na ploše vodorovné V vrstva podkladní</t>
  </si>
  <si>
    <t>193413516</t>
  </si>
  <si>
    <t>https://podminky.urs.cz/item/CS_URS_2024_01/711491171</t>
  </si>
  <si>
    <t>52</t>
  </si>
  <si>
    <t>711491172</t>
  </si>
  <si>
    <t>Provedení doplňků izolace proti vodě textilií na ploše vodorovné V vrstva ochranná</t>
  </si>
  <si>
    <t>1982505273</t>
  </si>
  <si>
    <t>https://podminky.urs.cz/item/CS_URS_2024_01/711491172</t>
  </si>
  <si>
    <t>53</t>
  </si>
  <si>
    <t>711491271</t>
  </si>
  <si>
    <t>Provedení doplňků izolace proti vodě textilií na ploše svislé S vrstva podkladní</t>
  </si>
  <si>
    <t>-522489929</t>
  </si>
  <si>
    <t>https://podminky.urs.cz/item/CS_URS_2024_01/711491271</t>
  </si>
  <si>
    <t>54</t>
  </si>
  <si>
    <t>711491272</t>
  </si>
  <si>
    <t>Provedení doplňků izolace proti vodě textilií na ploše svislé S vrstva ochranná</t>
  </si>
  <si>
    <t>2050694830</t>
  </si>
  <si>
    <t>https://podminky.urs.cz/item/CS_URS_2024_01/711491272</t>
  </si>
  <si>
    <t>55</t>
  </si>
  <si>
    <t>69311R0199</t>
  </si>
  <si>
    <t xml:space="preserve">geotextilie </t>
  </si>
  <si>
    <t>2070978284</t>
  </si>
  <si>
    <t>izo1*2*1,2</t>
  </si>
  <si>
    <t>izo2*2*1,25</t>
  </si>
  <si>
    <t>56</t>
  </si>
  <si>
    <t>998711121</t>
  </si>
  <si>
    <t>Přesun hmot pro izolace proti vodě, vlhkosti a plynům stanovený z hmotnosti přesunovaného materiálu vodorovná dopravní vzdálenost do 50 m ruční (bez užití mechanizace) v objektech výšky do 6 m</t>
  </si>
  <si>
    <t>103677156</t>
  </si>
  <si>
    <t>https://podminky.urs.cz/item/CS_URS_2024_01/998711121</t>
  </si>
  <si>
    <t>764</t>
  </si>
  <si>
    <t>Konstrukce klempířské</t>
  </si>
  <si>
    <t>57</t>
  </si>
  <si>
    <t>764002851</t>
  </si>
  <si>
    <t>Demontáž klempířských konstrukcí oplechování parapetů do suti</t>
  </si>
  <si>
    <t>-211067383</t>
  </si>
  <si>
    <t>https://podminky.urs.cz/item/CS_URS_2024_01/764002851</t>
  </si>
  <si>
    <t>766</t>
  </si>
  <si>
    <t>Konstrukce truhlářské</t>
  </si>
  <si>
    <t>58</t>
  </si>
  <si>
    <t>766691812</t>
  </si>
  <si>
    <t>Demontáž parapetních desek šířky přes 300 mm</t>
  </si>
  <si>
    <t>72060671</t>
  </si>
  <si>
    <t>https://podminky.urs.cz/item/CS_URS_2024_01/766691812</t>
  </si>
  <si>
    <t>59</t>
  </si>
  <si>
    <t>766988R201</t>
  </si>
  <si>
    <t>dřevěné dveře 2kř s nadsvětlíkem z izol. dvojskla 1600 x 3412 mm vč. zárubně a všech doplňků vč. povrchové úpravy D+M</t>
  </si>
  <si>
    <t>579776258</t>
  </si>
  <si>
    <t>"v.č. D.1.1.06 - výkres dveří, TZ"</t>
  </si>
  <si>
    <t>60</t>
  </si>
  <si>
    <t>998766121</t>
  </si>
  <si>
    <t>Přesun hmot pro konstrukce truhlářské stanovený z hmotnosti přesunovaného materiálu vodorovná dopravní vzdálenost do 50 m ruční (bez užití mechanizace) v objektech výšky do 6 m</t>
  </si>
  <si>
    <t>-1396670976</t>
  </si>
  <si>
    <t>https://podminky.urs.cz/item/CS_URS_2024_01/998766121</t>
  </si>
  <si>
    <t>771</t>
  </si>
  <si>
    <t>Podlahy z dlaždic</t>
  </si>
  <si>
    <t>61</t>
  </si>
  <si>
    <t>771111011</t>
  </si>
  <si>
    <t>Příprava podkladu před provedením dlažby vysátí podlah</t>
  </si>
  <si>
    <t>310804700</t>
  </si>
  <si>
    <t>https://podminky.urs.cz/item/CS_URS_2024_01/771111011</t>
  </si>
  <si>
    <t>62</t>
  </si>
  <si>
    <t>771111012</t>
  </si>
  <si>
    <t>Příprava podkladu před provedením dlažby vysátí schodišť</t>
  </si>
  <si>
    <t>205824643</t>
  </si>
  <si>
    <t>https://podminky.urs.cz/item/CS_URS_2024_01/771111012</t>
  </si>
  <si>
    <t>dl6</t>
  </si>
  <si>
    <t>63</t>
  </si>
  <si>
    <t>771121011</t>
  </si>
  <si>
    <t>Příprava podkladu před provedením dlažby nátěr penetrační na podlahu</t>
  </si>
  <si>
    <t>-2029039729</t>
  </si>
  <si>
    <t>https://podminky.urs.cz/item/CS_URS_2024_01/771121011</t>
  </si>
  <si>
    <t>dl2*0,3</t>
  </si>
  <si>
    <t>dl3*0,15</t>
  </si>
  <si>
    <t>64</t>
  </si>
  <si>
    <t>771151022</t>
  </si>
  <si>
    <t>Příprava podkladu před provedením dlažby samonivelační stěrka min.pevnosti 30 MPa, tloušťky přes 3 do 5 mm</t>
  </si>
  <si>
    <t>-126997438</t>
  </si>
  <si>
    <t>https://podminky.urs.cz/item/CS_URS_2024_01/771151022</t>
  </si>
  <si>
    <t>65</t>
  </si>
  <si>
    <t>771161022</t>
  </si>
  <si>
    <t>Příprava podkladu před provedením dlažby montáž profilu ukončujícího profilu pro schodové hrany a ukončení dlažby</t>
  </si>
  <si>
    <t>-2118627823</t>
  </si>
  <si>
    <t>https://podminky.urs.cz/item/CS_URS_2024_01/771161022</t>
  </si>
  <si>
    <t>66</t>
  </si>
  <si>
    <t>59054R0140</t>
  </si>
  <si>
    <t>profil schodový protiskluzový ušlechtilá ocel</t>
  </si>
  <si>
    <t>2014855340</t>
  </si>
  <si>
    <t>prof1*1,1</t>
  </si>
  <si>
    <t>67</t>
  </si>
  <si>
    <t>771274111</t>
  </si>
  <si>
    <t>Montáž obkladů schodišť z dlaždic keramických lepených cementovým flexibilním lepidlem stupnic hladkých, šířky do 200 mm</t>
  </si>
  <si>
    <t>-965695002</t>
  </si>
  <si>
    <t>https://podminky.urs.cz/item/CS_URS_2024_01/771274111</t>
  </si>
  <si>
    <t>2,2+1,35</t>
  </si>
  <si>
    <t>1,9+0,75</t>
  </si>
  <si>
    <t>68</t>
  </si>
  <si>
    <t>771274231</t>
  </si>
  <si>
    <t>Montáž obkladů schodišť z dlaždic keramických lepených cementovým flexibilním lepidlem podstupnic hladkých, výšky do 150 mm</t>
  </si>
  <si>
    <t>-739476085</t>
  </si>
  <si>
    <t>https://podminky.urs.cz/item/CS_URS_2024_01/771274231</t>
  </si>
  <si>
    <t>1,9+1,6+1,05+0,75</t>
  </si>
  <si>
    <t>69</t>
  </si>
  <si>
    <t>771474114</t>
  </si>
  <si>
    <t>Montáž soklů z dlaždic keramických lepených cementovým flexibilním lepidlem rovných, výšky přes 120 do 150 mm</t>
  </si>
  <si>
    <t>-377698364</t>
  </si>
  <si>
    <t>https://podminky.urs.cz/item/CS_URS_2024_01/771474114</t>
  </si>
  <si>
    <t>0,75+0,5*2+0,15*2</t>
  </si>
  <si>
    <t>70</t>
  </si>
  <si>
    <t>771574416</t>
  </si>
  <si>
    <t>Montáž podlah z dlaždic keramických lepených cementovým flexibilním lepidlem hladkých, tloušťky do 10 mm přes 9 do 12 ks/m2</t>
  </si>
  <si>
    <t>-1237994803</t>
  </si>
  <si>
    <t>https://podminky.urs.cz/item/CS_URS_2024_01/771574416</t>
  </si>
  <si>
    <t>1,6*1,4</t>
  </si>
  <si>
    <t>71</t>
  </si>
  <si>
    <t>59761121</t>
  </si>
  <si>
    <t>dlažba keramická slinutá mrazuvzdorná R9 povrch hladký/matný tl do 10mm přes 9 do 12ks/m2</t>
  </si>
  <si>
    <t>880271975</t>
  </si>
  <si>
    <t>dl2*0,3*1,1</t>
  </si>
  <si>
    <t>dl3*0,15*1,1</t>
  </si>
  <si>
    <t>dl4*0,15*1,1</t>
  </si>
  <si>
    <t>dl5*1,1</t>
  </si>
  <si>
    <t>72</t>
  </si>
  <si>
    <t>771577151</t>
  </si>
  <si>
    <t>Montáž podlah z dlaždic keramických kladených do malty Příplatek k cenám za plochu do 5 m2 jednotlivě</t>
  </si>
  <si>
    <t>1172243836</t>
  </si>
  <si>
    <t>https://podminky.urs.cz/item/CS_URS_2024_01/771577151</t>
  </si>
  <si>
    <t>73</t>
  </si>
  <si>
    <t>998771121</t>
  </si>
  <si>
    <t>Přesun hmot pro podlahy z dlaždic stanovený z hmotnosti přesunovaného materiálu vodorovná dopravní vzdálenost do 50 m ruční (bez užití mechanizace) v objektech výšky do 6 m</t>
  </si>
  <si>
    <t>-2121827497</t>
  </si>
  <si>
    <t>https://podminky.urs.cz/item/CS_URS_2024_01/998771121</t>
  </si>
  <si>
    <t>782</t>
  </si>
  <si>
    <t>Dokončovací práce - obklady z kamene</t>
  </si>
  <si>
    <t>74</t>
  </si>
  <si>
    <t>782131R0112</t>
  </si>
  <si>
    <t>zpětná montáž kamen. obkladu soklu s úpravou stávajících desek</t>
  </si>
  <si>
    <t>-1445910175</t>
  </si>
  <si>
    <t>0,2*0,5*2+0,1*0,5*2</t>
  </si>
  <si>
    <t>75</t>
  </si>
  <si>
    <t>782133811</t>
  </si>
  <si>
    <t>Demontáž obkladů stěn z kamene k dalšímu použití z tvrdých kamenů kladených do malty</t>
  </si>
  <si>
    <t>1043814455</t>
  </si>
  <si>
    <t>https://podminky.urs.cz/item/CS_URS_2024_01/782133811</t>
  </si>
  <si>
    <t>2*0,5</t>
  </si>
  <si>
    <t>76</t>
  </si>
  <si>
    <t>998782121</t>
  </si>
  <si>
    <t>Přesun hmot pro obklady kamenné stanovený z hmotnosti přesunovaného materiálu vodorovná dopravní vzdálenost do 50 m ruční (bez užití mechanizace) v objektech výšky do 6 m</t>
  </si>
  <si>
    <t>-1471340257</t>
  </si>
  <si>
    <t>https://podminky.urs.cz/item/CS_URS_2024_01/998782121</t>
  </si>
  <si>
    <t>783</t>
  </si>
  <si>
    <t>Dokončovací práce - nátěry</t>
  </si>
  <si>
    <t>77</t>
  </si>
  <si>
    <t>783823135</t>
  </si>
  <si>
    <t>Penetrační nátěr omítek hladkých omítek hladkých, zrnitých tenkovrstvých nebo štukových stupně členitosti 1 a 2 silikonový</t>
  </si>
  <si>
    <t>73415442</t>
  </si>
  <si>
    <t>https://podminky.urs.cz/item/CS_URS_2024_01/783823135</t>
  </si>
  <si>
    <t>78</t>
  </si>
  <si>
    <t>783827425</t>
  </si>
  <si>
    <t>Krycí (ochranný ) nátěr omítek dvojnásobný hladkých omítek hladkých, zrnitých tenkovrstvých nebo štukových stupně členitosti 1 a 2 silikonový</t>
  </si>
  <si>
    <t>1967015539</t>
  </si>
  <si>
    <t>https://podminky.urs.cz/item/CS_URS_2024_01/783827425</t>
  </si>
  <si>
    <t>784</t>
  </si>
  <si>
    <t>Dokončovací práce - malby a tapety</t>
  </si>
  <si>
    <t>79</t>
  </si>
  <si>
    <t>784181101</t>
  </si>
  <si>
    <t>Penetrace podkladu jednonásobná základní akrylátová bezbarvá v místnostech výšky do 3,80 m</t>
  </si>
  <si>
    <t>1661408556</t>
  </si>
  <si>
    <t>https://podminky.urs.cz/item/CS_URS_2024_01/784181101</t>
  </si>
  <si>
    <t>ALFA-35902 - vedlejší a ostatní náklady</t>
  </si>
  <si>
    <t>OST - Ostatní</t>
  </si>
  <si>
    <t xml:space="preserve">    O02 - Vedlejší náklady</t>
  </si>
  <si>
    <t>OST</t>
  </si>
  <si>
    <t>Ostatní</t>
  </si>
  <si>
    <t>O02</t>
  </si>
  <si>
    <t>Vedlejší náklady</t>
  </si>
  <si>
    <t>R20001</t>
  </si>
  <si>
    <t>vybudování a odstranění staveniště</t>
  </si>
  <si>
    <t>soub</t>
  </si>
  <si>
    <t>512</t>
  </si>
  <si>
    <t>71202143</t>
  </si>
  <si>
    <t>"veškeré náklady a činnosti související s vybudováním a likvidací staveniště"</t>
  </si>
  <si>
    <t>"včetně zajištění připojení na elektrickou energii, vodu a odvodnění staveniště"</t>
  </si>
  <si>
    <t>"včetně provádění každodenního hrubého úklidu staveniště"</t>
  </si>
  <si>
    <t>"včetně průběžné likvidace vznikajících odpadů oprávněnou osobou"</t>
  </si>
  <si>
    <t>"jedná se standartní prvky BOZP (mobilní oplocení, výstražné označení, přechody výkopů, vč. oplocení, zábradlí atd,"</t>
  </si>
  <si>
    <t>"ochranná stříška nad vstupem do budovy, provizorní zakrytí výtahové šachty"</t>
  </si>
  <si>
    <t>"včetně jejich dodávky, montáže, údržby a demontáže, resp. likvidace a povinosti vyplývající z plánu BOZP, vč. připomínek příslušných úřadů"</t>
  </si>
  <si>
    <t>R20005</t>
  </si>
  <si>
    <t>dopravně inženýrská opatření</t>
  </si>
  <si>
    <t>441233125</t>
  </si>
  <si>
    <t>"náklady na vyhotovení návrhu dočasného dopravního značení, jeho projednání s dotčenými orgány a organizacemi"</t>
  </si>
  <si>
    <t xml:space="preserve">"dodání dopravních značek, semafory,  jejich rozmístění, přemis´tování a údržba v průběhu stavby, provoz semaforů"</t>
  </si>
  <si>
    <t>" vč. následného odstranění po skončení stavby"</t>
  </si>
  <si>
    <t>R20008</t>
  </si>
  <si>
    <t>ochrana stávajících vedení a zařízení před poškozením</t>
  </si>
  <si>
    <t>1757421570</t>
  </si>
  <si>
    <t xml:space="preserve">"ochrana stávajících inženýrských sítí a stavebních objektů před poškozením" </t>
  </si>
  <si>
    <t>R20009</t>
  </si>
  <si>
    <t>zajištění objektu proti vstupu nepovolaných osob</t>
  </si>
  <si>
    <t>-481121119</t>
  </si>
  <si>
    <t>"zajištění objektu proti vstupu nepovolaných osob do budovy v době nepřítomnosti pracovníků stavební firmy"</t>
  </si>
  <si>
    <t>R95290002</t>
  </si>
  <si>
    <t>průběžný denní úklid prostor dotčených stavebním provozem vnitřních i vnějších</t>
  </si>
  <si>
    <t>532899469</t>
  </si>
  <si>
    <t>R95290003</t>
  </si>
  <si>
    <t>kompletní úklid objektu a okolí stavby dotčených stavebním provozem - zvýšené nároky - veřejný prostor</t>
  </si>
  <si>
    <t>-68174478</t>
  </si>
  <si>
    <t>R95290005</t>
  </si>
  <si>
    <t>kompletní opatření proti šíření prachu a hluku po budově a mimo budovu po dobu realizace stavebních prací</t>
  </si>
  <si>
    <t>1171056241</t>
  </si>
  <si>
    <t>SEZNAM FIGUR</t>
  </si>
  <si>
    <t>Výměra</t>
  </si>
  <si>
    <t xml:space="preserve"> ALFA-35901</t>
  </si>
  <si>
    <t>Použití figury:</t>
  </si>
  <si>
    <t>Postupné podbetonování základového zdiva železovým betonem bez zvláštních nároků na prostředí tř. C 20/25</t>
  </si>
  <si>
    <t>Výztuž základového zdiva při podbetonování z betonářské oceli 10 505</t>
  </si>
  <si>
    <t>Rozebrání dlažeb při překopech komunikací pro pěší z kamenných dlaždic ručně</t>
  </si>
  <si>
    <t>Kladení betonové dlažby komunikací pro pěší do lože z kameniva velikosti do 0,09 m2 pl do 50 m2</t>
  </si>
  <si>
    <t>Očištění desek nebo dlaždic se spárováním z kameniva těženého při překopech inženýrských sítí</t>
  </si>
  <si>
    <t>Montáž obkladů stupnic z dlaždic keramických hladkých lepených cementovým flexibilním lepidlem š do 200 mm</t>
  </si>
  <si>
    <t>Vysátí schodiště před pokládkou dlažby</t>
  </si>
  <si>
    <t>Nátěr penetrační na podlahu</t>
  </si>
  <si>
    <t>Samonivelační stěrka podlah pevnosti 30 MPa tl přes 3 do 5 mm</t>
  </si>
  <si>
    <t>Montáž profilu pro schodové hrany nebo ukončení dlažby</t>
  </si>
  <si>
    <t>Montáž obkladů podstupnic z dlaždic keramických hladkých lepených cementovým flexibilním lepidlem v do 150 mm</t>
  </si>
  <si>
    <t>Montáž soklů z dlaždic keramických rovných lepených cementovým flexibilním lepidlem v přes 120 do 150 mm</t>
  </si>
  <si>
    <t>Montáž podlah keramických hladkých lepených cementovým flexibilním lepidlem přes 9 do 12 ks/m2</t>
  </si>
  <si>
    <t>Vysátí podkladu před pokládkou dlažby</t>
  </si>
  <si>
    <t>Příplatek k montáži podlah keramických do malty za plochu do 5 m2</t>
  </si>
  <si>
    <t>Provedení izolace proti tlakové vodě vodorovné fólií zesílením spojů páskem</t>
  </si>
  <si>
    <t>Provedení doplňků izolace proti vodě na vodorovné ploše z textilií vrstva podkladní</t>
  </si>
  <si>
    <t>Provedení doplňků izolace proti vodě na vodorovné ploše z textilií vrstva ochranná</t>
  </si>
  <si>
    <t>fólie hydroizolační pro spodní stavbu mPVC tl 2,0mm</t>
  </si>
  <si>
    <t>geotextilie netkaná separační, ochranná, filtrační, drenážní PES(70%)+PP(30%) 300g/m2</t>
  </si>
  <si>
    <t>Provedení izolace proti tlakové vodě svislé fólií zesílením spojů páskem</t>
  </si>
  <si>
    <t>Provedení doplňků izolace proti vodě na ploše svislé z textilií vrstva podkladní</t>
  </si>
  <si>
    <t>Provedení doplňků izolace proti vodě na ploše svislé z textilií vrstva ochranná</t>
  </si>
  <si>
    <t>Mazanina tl přes 120 do 240 mm z betonu prostého bez zvýšených nároků na prostředí tř. C 20/25</t>
  </si>
  <si>
    <t>Příplatek k mazanině tl přes 120 do 240 mm za přehlazení povrchu</t>
  </si>
  <si>
    <t>Příplatek k mazanině tl přes 120 do 240 mm za stržení povrchu spodní vrstvy před vložením výztuže</t>
  </si>
  <si>
    <t>Příplatek k mazanině tl přes 120 do 240 mm za plochu do 5 m2</t>
  </si>
  <si>
    <t>Otlučení (osekání) vnitřní vápenné nebo vápenocementové omítky stěn v rozsahu přes 50 do 100 %</t>
  </si>
  <si>
    <t>Cementový postřik vnitřních stěn nanášený celoplošně ručně</t>
  </si>
  <si>
    <t>Otlučení (osekání) vnější vápenné nebo vápenocementové omítky stupně členitosti 1 a 2 v rozsahu přes 80 do 100 %</t>
  </si>
  <si>
    <t>Cementový postřik vnějších stěn nanášený celoplošně ručně</t>
  </si>
  <si>
    <t>Vápenocementová omítka štuková dvouvrstvá vnitřních stěn nanášená strojně</t>
  </si>
  <si>
    <t>Základní akrylátová jednonásobná bezbarvá penetrace podkladu v místnostech v do 3,80 m</t>
  </si>
  <si>
    <t>Vápenocementová omítka štuková dvouvrstvá vnějších stěn nanášená ručně</t>
  </si>
  <si>
    <t>Penetrační silikonový nátěr hladkých, tenkovrstvých zrnitých nebo štukových omítek</t>
  </si>
  <si>
    <t>Krycí dvojnásobný silikonový nátěr omítek stupně členitosti 1 a 2</t>
  </si>
  <si>
    <t>profil schodový protiskluzový ušlechtilá ocel V2A R10 V6 2x1000mm</t>
  </si>
  <si>
    <t>Vykopávky v uzavřených prostorech v hornině třídy těžitelnosti I skupiny 1 až 3 ručně</t>
  </si>
  <si>
    <t>Vodorovné přemístění do 10 m nošením výkopku z horniny třídy těžitelnosti I skupiny 1 až 3</t>
  </si>
  <si>
    <t>Vodorovné přemístění přes 9 000 do 10000 m výkopku/sypaniny z horniny třídy těžitelnosti I skupiny 1 až 3</t>
  </si>
  <si>
    <t>Nakládání výkopku z hornin třídy těžitelnosti I skupiny 1 až 3 ručně</t>
  </si>
  <si>
    <t>Poplatek za uložení na skládce (skládkovné) zeminy a kamení kód odpadu 17 05 04</t>
  </si>
  <si>
    <t>Uložení sypaniny na skládky nebo meziskládky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</si>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</sst>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2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3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0" fillId="0" borderId="17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 wrapText="1"/>
    </xf>
    <xf numFmtId="0" fontId="40" fillId="0" borderId="23" xfId="0" applyFont="1" applyBorder="1" applyAlignment="1">
      <alignment horizontal="left" vertical="center"/>
    </xf>
    <xf numFmtId="167" fontId="40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vertical="top"/>
    </xf>
    <xf numFmtId="0" fontId="51" fillId="0" borderId="1" xfId="0" applyFont="1" applyBorder="1" applyAlignment="1" applyProtection="1">
      <alignment horizontal="left" vertical="center"/>
    </xf>
    <xf numFmtId="0" fontId="51" fillId="0" borderId="1" xfId="0" applyFont="1" applyBorder="1" applyAlignment="1" applyProtection="1">
      <alignment horizontal="center" vertical="center"/>
    </xf>
    <xf numFmtId="49" fontId="51" fillId="0" borderId="1" xfId="0" applyNumberFormat="1" applyFont="1" applyBorder="1" applyAlignment="1" applyProtection="1">
      <alignment horizontal="left" vertical="center"/>
    </xf>
    <xf numFmtId="0" fontId="50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3106022" TargetMode="External" /><Relationship Id="rId2" Type="http://schemas.openxmlformats.org/officeDocument/2006/relationships/hyperlink" Target="https://podminky.urs.cz/item/CS_URS_2024_01/139711111" TargetMode="External" /><Relationship Id="rId3" Type="http://schemas.openxmlformats.org/officeDocument/2006/relationships/hyperlink" Target="https://podminky.urs.cz/item/CS_URS_2024_01/162211201" TargetMode="External" /><Relationship Id="rId4" Type="http://schemas.openxmlformats.org/officeDocument/2006/relationships/hyperlink" Target="https://podminky.urs.cz/item/CS_URS_2024_01/162751117" TargetMode="External" /><Relationship Id="rId5" Type="http://schemas.openxmlformats.org/officeDocument/2006/relationships/hyperlink" Target="https://podminky.urs.cz/item/CS_URS_2024_01/167111101" TargetMode="External" /><Relationship Id="rId6" Type="http://schemas.openxmlformats.org/officeDocument/2006/relationships/hyperlink" Target="https://podminky.urs.cz/item/CS_URS_2024_01/171152501" TargetMode="External" /><Relationship Id="rId7" Type="http://schemas.openxmlformats.org/officeDocument/2006/relationships/hyperlink" Target="https://podminky.urs.cz/item/CS_URS_2024_01/171201221" TargetMode="External" /><Relationship Id="rId8" Type="http://schemas.openxmlformats.org/officeDocument/2006/relationships/hyperlink" Target="https://podminky.urs.cz/item/CS_URS_2024_01/171251201" TargetMode="External" /><Relationship Id="rId9" Type="http://schemas.openxmlformats.org/officeDocument/2006/relationships/hyperlink" Target="https://podminky.urs.cz/item/CS_URS_2024_01/279351411" TargetMode="External" /><Relationship Id="rId10" Type="http://schemas.openxmlformats.org/officeDocument/2006/relationships/hyperlink" Target="https://podminky.urs.cz/item/CS_URS_2024_01/279351412" TargetMode="External" /><Relationship Id="rId11" Type="http://schemas.openxmlformats.org/officeDocument/2006/relationships/hyperlink" Target="https://podminky.urs.cz/item/CS_URS_2024_01/279361113" TargetMode="External" /><Relationship Id="rId12" Type="http://schemas.openxmlformats.org/officeDocument/2006/relationships/hyperlink" Target="https://podminky.urs.cz/item/CS_URS_2024_01/430321515" TargetMode="External" /><Relationship Id="rId13" Type="http://schemas.openxmlformats.org/officeDocument/2006/relationships/hyperlink" Target="https://podminky.urs.cz/item/CS_URS_2024_01/434351141" TargetMode="External" /><Relationship Id="rId14" Type="http://schemas.openxmlformats.org/officeDocument/2006/relationships/hyperlink" Target="https://podminky.urs.cz/item/CS_URS_2024_01/434351142" TargetMode="External" /><Relationship Id="rId15" Type="http://schemas.openxmlformats.org/officeDocument/2006/relationships/hyperlink" Target="https://podminky.urs.cz/item/CS_URS_2024_01/596811120" TargetMode="External" /><Relationship Id="rId16" Type="http://schemas.openxmlformats.org/officeDocument/2006/relationships/hyperlink" Target="https://podminky.urs.cz/item/CS_URS_2024_01/612131101" TargetMode="External" /><Relationship Id="rId17" Type="http://schemas.openxmlformats.org/officeDocument/2006/relationships/hyperlink" Target="https://podminky.urs.cz/item/CS_URS_2024_01/612321341" TargetMode="External" /><Relationship Id="rId18" Type="http://schemas.openxmlformats.org/officeDocument/2006/relationships/hyperlink" Target="https://podminky.urs.cz/item/CS_URS_2024_01/622131101" TargetMode="External" /><Relationship Id="rId19" Type="http://schemas.openxmlformats.org/officeDocument/2006/relationships/hyperlink" Target="https://podminky.urs.cz/item/CS_URS_2024_01/622321141" TargetMode="External" /><Relationship Id="rId20" Type="http://schemas.openxmlformats.org/officeDocument/2006/relationships/hyperlink" Target="https://podminky.urs.cz/item/CS_URS_2024_01/631311135" TargetMode="External" /><Relationship Id="rId21" Type="http://schemas.openxmlformats.org/officeDocument/2006/relationships/hyperlink" Target="https://podminky.urs.cz/item/CS_URS_2024_01/631319013" TargetMode="External" /><Relationship Id="rId22" Type="http://schemas.openxmlformats.org/officeDocument/2006/relationships/hyperlink" Target="https://podminky.urs.cz/item/CS_URS_2024_01/631319175" TargetMode="External" /><Relationship Id="rId23" Type="http://schemas.openxmlformats.org/officeDocument/2006/relationships/hyperlink" Target="https://podminky.urs.cz/item/CS_URS_2024_01/631319197" TargetMode="External" /><Relationship Id="rId24" Type="http://schemas.openxmlformats.org/officeDocument/2006/relationships/hyperlink" Target="https://podminky.urs.cz/item/CS_URS_2024_01/631351101" TargetMode="External" /><Relationship Id="rId25" Type="http://schemas.openxmlformats.org/officeDocument/2006/relationships/hyperlink" Target="https://podminky.urs.cz/item/CS_URS_2024_01/631351102" TargetMode="External" /><Relationship Id="rId26" Type="http://schemas.openxmlformats.org/officeDocument/2006/relationships/hyperlink" Target="https://podminky.urs.cz/item/CS_URS_2024_01/631362021" TargetMode="External" /><Relationship Id="rId27" Type="http://schemas.openxmlformats.org/officeDocument/2006/relationships/hyperlink" Target="https://podminky.urs.cz/item/CS_URS_2024_01/635111215" TargetMode="External" /><Relationship Id="rId28" Type="http://schemas.openxmlformats.org/officeDocument/2006/relationships/hyperlink" Target="https://podminky.urs.cz/item/CS_URS_2024_01/949101111" TargetMode="External" /><Relationship Id="rId29" Type="http://schemas.openxmlformats.org/officeDocument/2006/relationships/hyperlink" Target="https://podminky.urs.cz/item/CS_URS_2024_01/965042131" TargetMode="External" /><Relationship Id="rId30" Type="http://schemas.openxmlformats.org/officeDocument/2006/relationships/hyperlink" Target="https://podminky.urs.cz/item/CS_URS_2024_01/965049111" TargetMode="External" /><Relationship Id="rId31" Type="http://schemas.openxmlformats.org/officeDocument/2006/relationships/hyperlink" Target="https://podminky.urs.cz/item/CS_URS_2024_01/967023693" TargetMode="External" /><Relationship Id="rId32" Type="http://schemas.openxmlformats.org/officeDocument/2006/relationships/hyperlink" Target="https://podminky.urs.cz/item/CS_URS_2024_01/968062355" TargetMode="External" /><Relationship Id="rId33" Type="http://schemas.openxmlformats.org/officeDocument/2006/relationships/hyperlink" Target="https://podminky.urs.cz/item/CS_URS_2024_01/971028561" TargetMode="External" /><Relationship Id="rId34" Type="http://schemas.openxmlformats.org/officeDocument/2006/relationships/hyperlink" Target="https://podminky.urs.cz/item/CS_URS_2024_01/971028681" TargetMode="External" /><Relationship Id="rId35" Type="http://schemas.openxmlformats.org/officeDocument/2006/relationships/hyperlink" Target="https://podminky.urs.cz/item/CS_URS_2024_01/975053141" TargetMode="External" /><Relationship Id="rId36" Type="http://schemas.openxmlformats.org/officeDocument/2006/relationships/hyperlink" Target="https://podminky.urs.cz/item/CS_URS_2024_01/977312112" TargetMode="External" /><Relationship Id="rId37" Type="http://schemas.openxmlformats.org/officeDocument/2006/relationships/hyperlink" Target="https://podminky.urs.cz/item/CS_URS_2024_01/978013191" TargetMode="External" /><Relationship Id="rId38" Type="http://schemas.openxmlformats.org/officeDocument/2006/relationships/hyperlink" Target="https://podminky.urs.cz/item/CS_URS_2024_01/978015391" TargetMode="External" /><Relationship Id="rId39" Type="http://schemas.openxmlformats.org/officeDocument/2006/relationships/hyperlink" Target="https://podminky.urs.cz/item/CS_URS_2024_01/979051111" TargetMode="External" /><Relationship Id="rId40" Type="http://schemas.openxmlformats.org/officeDocument/2006/relationships/hyperlink" Target="https://podminky.urs.cz/item/CS_URS_2024_01/997013211" TargetMode="External" /><Relationship Id="rId41" Type="http://schemas.openxmlformats.org/officeDocument/2006/relationships/hyperlink" Target="https://podminky.urs.cz/item/CS_URS_2024_01/997013501" TargetMode="External" /><Relationship Id="rId42" Type="http://schemas.openxmlformats.org/officeDocument/2006/relationships/hyperlink" Target="https://podminky.urs.cz/item/CS_URS_2024_01/997013509" TargetMode="External" /><Relationship Id="rId43" Type="http://schemas.openxmlformats.org/officeDocument/2006/relationships/hyperlink" Target="https://podminky.urs.cz/item/CS_URS_2024_01/997013631" TargetMode="External" /><Relationship Id="rId44" Type="http://schemas.openxmlformats.org/officeDocument/2006/relationships/hyperlink" Target="https://podminky.urs.cz/item/CS_URS_2024_01/998018001" TargetMode="External" /><Relationship Id="rId45" Type="http://schemas.openxmlformats.org/officeDocument/2006/relationships/hyperlink" Target="https://podminky.urs.cz/item/CS_URS_2024_01/711461201" TargetMode="External" /><Relationship Id="rId46" Type="http://schemas.openxmlformats.org/officeDocument/2006/relationships/hyperlink" Target="https://podminky.urs.cz/item/CS_URS_2024_01/711462201" TargetMode="External" /><Relationship Id="rId47" Type="http://schemas.openxmlformats.org/officeDocument/2006/relationships/hyperlink" Target="https://podminky.urs.cz/item/CS_URS_2024_01/711491171" TargetMode="External" /><Relationship Id="rId48" Type="http://schemas.openxmlformats.org/officeDocument/2006/relationships/hyperlink" Target="https://podminky.urs.cz/item/CS_URS_2024_01/711491172" TargetMode="External" /><Relationship Id="rId49" Type="http://schemas.openxmlformats.org/officeDocument/2006/relationships/hyperlink" Target="https://podminky.urs.cz/item/CS_URS_2024_01/711491271" TargetMode="External" /><Relationship Id="rId50" Type="http://schemas.openxmlformats.org/officeDocument/2006/relationships/hyperlink" Target="https://podminky.urs.cz/item/CS_URS_2024_01/711491272" TargetMode="External" /><Relationship Id="rId51" Type="http://schemas.openxmlformats.org/officeDocument/2006/relationships/hyperlink" Target="https://podminky.urs.cz/item/CS_URS_2024_01/998711121" TargetMode="External" /><Relationship Id="rId52" Type="http://schemas.openxmlformats.org/officeDocument/2006/relationships/hyperlink" Target="https://podminky.urs.cz/item/CS_URS_2024_01/764002851" TargetMode="External" /><Relationship Id="rId53" Type="http://schemas.openxmlformats.org/officeDocument/2006/relationships/hyperlink" Target="https://podminky.urs.cz/item/CS_URS_2024_01/766691812" TargetMode="External" /><Relationship Id="rId54" Type="http://schemas.openxmlformats.org/officeDocument/2006/relationships/hyperlink" Target="https://podminky.urs.cz/item/CS_URS_2024_01/998766121" TargetMode="External" /><Relationship Id="rId55" Type="http://schemas.openxmlformats.org/officeDocument/2006/relationships/hyperlink" Target="https://podminky.urs.cz/item/CS_URS_2024_01/771111011" TargetMode="External" /><Relationship Id="rId56" Type="http://schemas.openxmlformats.org/officeDocument/2006/relationships/hyperlink" Target="https://podminky.urs.cz/item/CS_URS_2024_01/771111012" TargetMode="External" /><Relationship Id="rId57" Type="http://schemas.openxmlformats.org/officeDocument/2006/relationships/hyperlink" Target="https://podminky.urs.cz/item/CS_URS_2024_01/771121011" TargetMode="External" /><Relationship Id="rId58" Type="http://schemas.openxmlformats.org/officeDocument/2006/relationships/hyperlink" Target="https://podminky.urs.cz/item/CS_URS_2024_01/771151022" TargetMode="External" /><Relationship Id="rId59" Type="http://schemas.openxmlformats.org/officeDocument/2006/relationships/hyperlink" Target="https://podminky.urs.cz/item/CS_URS_2024_01/771161022" TargetMode="External" /><Relationship Id="rId60" Type="http://schemas.openxmlformats.org/officeDocument/2006/relationships/hyperlink" Target="https://podminky.urs.cz/item/CS_URS_2024_01/771274111" TargetMode="External" /><Relationship Id="rId61" Type="http://schemas.openxmlformats.org/officeDocument/2006/relationships/hyperlink" Target="https://podminky.urs.cz/item/CS_URS_2024_01/771274231" TargetMode="External" /><Relationship Id="rId62" Type="http://schemas.openxmlformats.org/officeDocument/2006/relationships/hyperlink" Target="https://podminky.urs.cz/item/CS_URS_2024_01/771474114" TargetMode="External" /><Relationship Id="rId63" Type="http://schemas.openxmlformats.org/officeDocument/2006/relationships/hyperlink" Target="https://podminky.urs.cz/item/CS_URS_2024_01/771574416" TargetMode="External" /><Relationship Id="rId64" Type="http://schemas.openxmlformats.org/officeDocument/2006/relationships/hyperlink" Target="https://podminky.urs.cz/item/CS_URS_2024_01/771577151" TargetMode="External" /><Relationship Id="rId65" Type="http://schemas.openxmlformats.org/officeDocument/2006/relationships/hyperlink" Target="https://podminky.urs.cz/item/CS_URS_2024_01/998771121" TargetMode="External" /><Relationship Id="rId66" Type="http://schemas.openxmlformats.org/officeDocument/2006/relationships/hyperlink" Target="https://podminky.urs.cz/item/CS_URS_2024_01/782133811" TargetMode="External" /><Relationship Id="rId67" Type="http://schemas.openxmlformats.org/officeDocument/2006/relationships/hyperlink" Target="https://podminky.urs.cz/item/CS_URS_2024_01/998782121" TargetMode="External" /><Relationship Id="rId68" Type="http://schemas.openxmlformats.org/officeDocument/2006/relationships/hyperlink" Target="https://podminky.urs.cz/item/CS_URS_2024_01/783823135" TargetMode="External" /><Relationship Id="rId69" Type="http://schemas.openxmlformats.org/officeDocument/2006/relationships/hyperlink" Target="https://podminky.urs.cz/item/CS_URS_2024_01/783827425" TargetMode="External" /><Relationship Id="rId70" Type="http://schemas.openxmlformats.org/officeDocument/2006/relationships/hyperlink" Target="https://podminky.urs.cz/item/CS_URS_2024_01/784181101" TargetMode="External" /><Relationship Id="rId7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21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22</v>
      </c>
      <c r="E8" s="24"/>
      <c r="F8" s="24"/>
      <c r="G8" s="24"/>
      <c r="H8" s="24"/>
      <c r="I8" s="24"/>
      <c r="J8" s="24"/>
      <c r="K8" s="29" t="s">
        <v>23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24</v>
      </c>
      <c r="AL8" s="24"/>
      <c r="AM8" s="24"/>
      <c r="AN8" s="35" t="s">
        <v>25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26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27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27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27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33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34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27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36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37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38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39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40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41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42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43</v>
      </c>
      <c r="E29" s="49"/>
      <c r="F29" s="34" t="s">
        <v>44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45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46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47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48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49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50</v>
      </c>
      <c r="U35" s="56"/>
      <c r="V35" s="56"/>
      <c r="W35" s="56"/>
      <c r="X35" s="58" t="s">
        <v>51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52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ALFA-359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Obnova vstupu v uliční fasádě na objektu č.p. 4 v ulici Divadelní v Jihlavě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22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Divadelní 4, Jihlava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24</v>
      </c>
      <c r="AJ47" s="42"/>
      <c r="AK47" s="42"/>
      <c r="AL47" s="42"/>
      <c r="AM47" s="74" t="str">
        <f>IF(AN8= "","",AN8)</f>
        <v>8. 3. 2024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26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Statutární město Jihlava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Atelier Alfa, spol. s r.o., Jihlava</v>
      </c>
      <c r="AN49" s="66"/>
      <c r="AO49" s="66"/>
      <c r="AP49" s="66"/>
      <c r="AQ49" s="42"/>
      <c r="AR49" s="46"/>
      <c r="AS49" s="76" t="s">
        <v>53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35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54</v>
      </c>
      <c r="D52" s="89"/>
      <c r="E52" s="89"/>
      <c r="F52" s="89"/>
      <c r="G52" s="89"/>
      <c r="H52" s="90"/>
      <c r="I52" s="91" t="s">
        <v>55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56</v>
      </c>
      <c r="AH52" s="89"/>
      <c r="AI52" s="89"/>
      <c r="AJ52" s="89"/>
      <c r="AK52" s="89"/>
      <c r="AL52" s="89"/>
      <c r="AM52" s="89"/>
      <c r="AN52" s="91" t="s">
        <v>57</v>
      </c>
      <c r="AO52" s="89"/>
      <c r="AP52" s="89"/>
      <c r="AQ52" s="93" t="s">
        <v>58</v>
      </c>
      <c r="AR52" s="46"/>
      <c r="AS52" s="94" t="s">
        <v>59</v>
      </c>
      <c r="AT52" s="95" t="s">
        <v>60</v>
      </c>
      <c r="AU52" s="95" t="s">
        <v>61</v>
      </c>
      <c r="AV52" s="95" t="s">
        <v>62</v>
      </c>
      <c r="AW52" s="95" t="s">
        <v>63</v>
      </c>
      <c r="AX52" s="95" t="s">
        <v>64</v>
      </c>
      <c r="AY52" s="95" t="s">
        <v>65</v>
      </c>
      <c r="AZ52" s="95" t="s">
        <v>66</v>
      </c>
      <c r="BA52" s="95" t="s">
        <v>67</v>
      </c>
      <c r="BB52" s="95" t="s">
        <v>68</v>
      </c>
      <c r="BC52" s="95" t="s">
        <v>69</v>
      </c>
      <c r="BD52" s="96" t="s">
        <v>70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71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ROUND(SUM(AG55:AG56),2)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ROUND(SUM(AS55:AS56),2)</f>
        <v>0</v>
      </c>
      <c r="AT54" s="108">
        <f>ROUND(SUM(AV54:AW54),2)</f>
        <v>0</v>
      </c>
      <c r="AU54" s="109">
        <f>ROUND(SUM(AU55:AU56),5)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ROUND(SUM(AZ55:AZ56),2)</f>
        <v>0</v>
      </c>
      <c r="BA54" s="108">
        <f>ROUND(SUM(BA55:BA56),2)</f>
        <v>0</v>
      </c>
      <c r="BB54" s="108">
        <f>ROUND(SUM(BB55:BB56),2)</f>
        <v>0</v>
      </c>
      <c r="BC54" s="108">
        <f>ROUND(SUM(BC55:BC56),2)</f>
        <v>0</v>
      </c>
      <c r="BD54" s="110">
        <f>ROUND(SUM(BD55:BD56),2)</f>
        <v>0</v>
      </c>
      <c r="BE54" s="6"/>
      <c r="BS54" s="111" t="s">
        <v>72</v>
      </c>
      <c r="BT54" s="111" t="s">
        <v>73</v>
      </c>
      <c r="BU54" s="112" t="s">
        <v>74</v>
      </c>
      <c r="BV54" s="111" t="s">
        <v>75</v>
      </c>
      <c r="BW54" s="111" t="s">
        <v>5</v>
      </c>
      <c r="BX54" s="111" t="s">
        <v>76</v>
      </c>
      <c r="CL54" s="111" t="s">
        <v>19</v>
      </c>
    </row>
    <row r="55" s="7" customFormat="1" ht="24.75" customHeight="1">
      <c r="A55" s="113" t="s">
        <v>77</v>
      </c>
      <c r="B55" s="114"/>
      <c r="C55" s="115"/>
      <c r="D55" s="116" t="s">
        <v>78</v>
      </c>
      <c r="E55" s="116"/>
      <c r="F55" s="116"/>
      <c r="G55" s="116"/>
      <c r="H55" s="116"/>
      <c r="I55" s="117"/>
      <c r="J55" s="116" t="s">
        <v>79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'ALFA-35901 - D.1.1 - arch...'!J30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80</v>
      </c>
      <c r="AR55" s="120"/>
      <c r="AS55" s="121">
        <v>0</v>
      </c>
      <c r="AT55" s="122">
        <f>ROUND(SUM(AV55:AW55),2)</f>
        <v>0</v>
      </c>
      <c r="AU55" s="123">
        <f>'ALFA-35901 - D.1.1 - arch...'!P99</f>
        <v>0</v>
      </c>
      <c r="AV55" s="122">
        <f>'ALFA-35901 - D.1.1 - arch...'!J33</f>
        <v>0</v>
      </c>
      <c r="AW55" s="122">
        <f>'ALFA-35901 - D.1.1 - arch...'!J34</f>
        <v>0</v>
      </c>
      <c r="AX55" s="122">
        <f>'ALFA-35901 - D.1.1 - arch...'!J35</f>
        <v>0</v>
      </c>
      <c r="AY55" s="122">
        <f>'ALFA-35901 - D.1.1 - arch...'!J36</f>
        <v>0</v>
      </c>
      <c r="AZ55" s="122">
        <f>'ALFA-35901 - D.1.1 - arch...'!F33</f>
        <v>0</v>
      </c>
      <c r="BA55" s="122">
        <f>'ALFA-35901 - D.1.1 - arch...'!F34</f>
        <v>0</v>
      </c>
      <c r="BB55" s="122">
        <f>'ALFA-35901 - D.1.1 - arch...'!F35</f>
        <v>0</v>
      </c>
      <c r="BC55" s="122">
        <f>'ALFA-35901 - D.1.1 - arch...'!F36</f>
        <v>0</v>
      </c>
      <c r="BD55" s="124">
        <f>'ALFA-35901 - D.1.1 - arch...'!F37</f>
        <v>0</v>
      </c>
      <c r="BE55" s="7"/>
      <c r="BT55" s="125" t="s">
        <v>81</v>
      </c>
      <c r="BV55" s="125" t="s">
        <v>75</v>
      </c>
      <c r="BW55" s="125" t="s">
        <v>82</v>
      </c>
      <c r="BX55" s="125" t="s">
        <v>5</v>
      </c>
      <c r="CL55" s="125" t="s">
        <v>19</v>
      </c>
      <c r="CM55" s="125" t="s">
        <v>83</v>
      </c>
    </row>
    <row r="56" s="7" customFormat="1" ht="24.75" customHeight="1">
      <c r="A56" s="113" t="s">
        <v>77</v>
      </c>
      <c r="B56" s="114"/>
      <c r="C56" s="115"/>
      <c r="D56" s="116" t="s">
        <v>84</v>
      </c>
      <c r="E56" s="116"/>
      <c r="F56" s="116"/>
      <c r="G56" s="116"/>
      <c r="H56" s="116"/>
      <c r="I56" s="117"/>
      <c r="J56" s="116" t="s">
        <v>85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'ALFA-35902 - vedlejší a o...'!J30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86</v>
      </c>
      <c r="AR56" s="120"/>
      <c r="AS56" s="126">
        <v>0</v>
      </c>
      <c r="AT56" s="127">
        <f>ROUND(SUM(AV56:AW56),2)</f>
        <v>0</v>
      </c>
      <c r="AU56" s="128">
        <f>'ALFA-35902 - vedlejší a o...'!P81</f>
        <v>0</v>
      </c>
      <c r="AV56" s="127">
        <f>'ALFA-35902 - vedlejší a o...'!J33</f>
        <v>0</v>
      </c>
      <c r="AW56" s="127">
        <f>'ALFA-35902 - vedlejší a o...'!J34</f>
        <v>0</v>
      </c>
      <c r="AX56" s="127">
        <f>'ALFA-35902 - vedlejší a o...'!J35</f>
        <v>0</v>
      </c>
      <c r="AY56" s="127">
        <f>'ALFA-35902 - vedlejší a o...'!J36</f>
        <v>0</v>
      </c>
      <c r="AZ56" s="127">
        <f>'ALFA-35902 - vedlejší a o...'!F33</f>
        <v>0</v>
      </c>
      <c r="BA56" s="127">
        <f>'ALFA-35902 - vedlejší a o...'!F34</f>
        <v>0</v>
      </c>
      <c r="BB56" s="127">
        <f>'ALFA-35902 - vedlejší a o...'!F35</f>
        <v>0</v>
      </c>
      <c r="BC56" s="127">
        <f>'ALFA-35902 - vedlejší a o...'!F36</f>
        <v>0</v>
      </c>
      <c r="BD56" s="129">
        <f>'ALFA-35902 - vedlejší a o...'!F37</f>
        <v>0</v>
      </c>
      <c r="BE56" s="7"/>
      <c r="BT56" s="125" t="s">
        <v>81</v>
      </c>
      <c r="BV56" s="125" t="s">
        <v>75</v>
      </c>
      <c r="BW56" s="125" t="s">
        <v>87</v>
      </c>
      <c r="BX56" s="125" t="s">
        <v>5</v>
      </c>
      <c r="CL56" s="125" t="s">
        <v>19</v>
      </c>
      <c r="CM56" s="125" t="s">
        <v>83</v>
      </c>
    </row>
    <row r="57" s="2" customFormat="1" ht="30" customHeight="1">
      <c r="A57" s="40"/>
      <c r="B57" s="41"/>
      <c r="C57" s="42"/>
      <c r="D57" s="42"/>
      <c r="E57" s="42"/>
      <c r="F57" s="42"/>
      <c r="G57" s="42"/>
      <c r="H57" s="42"/>
      <c r="I57" s="42"/>
      <c r="J57" s="42"/>
      <c r="K57" s="42"/>
      <c r="L57" s="42"/>
      <c r="M57" s="42"/>
      <c r="N57" s="42"/>
      <c r="O57" s="42"/>
      <c r="P57" s="42"/>
      <c r="Q57" s="42"/>
      <c r="R57" s="42"/>
      <c r="S57" s="42"/>
      <c r="T57" s="42"/>
      <c r="U57" s="42"/>
      <c r="V57" s="42"/>
      <c r="W57" s="42"/>
      <c r="X57" s="42"/>
      <c r="Y57" s="42"/>
      <c r="Z57" s="42"/>
      <c r="AA57" s="42"/>
      <c r="AB57" s="42"/>
      <c r="AC57" s="42"/>
      <c r="AD57" s="42"/>
      <c r="AE57" s="42"/>
      <c r="AF57" s="42"/>
      <c r="AG57" s="42"/>
      <c r="AH57" s="42"/>
      <c r="AI57" s="42"/>
      <c r="AJ57" s="42"/>
      <c r="AK57" s="42"/>
      <c r="AL57" s="42"/>
      <c r="AM57" s="42"/>
      <c r="AN57" s="42"/>
      <c r="AO57" s="42"/>
      <c r="AP57" s="42"/>
      <c r="AQ57" s="4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  <row r="58" s="2" customFormat="1" ht="6.96" customHeight="1">
      <c r="A58" s="40"/>
      <c r="B58" s="61"/>
      <c r="C58" s="62"/>
      <c r="D58" s="62"/>
      <c r="E58" s="62"/>
      <c r="F58" s="62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62"/>
      <c r="Y58" s="62"/>
      <c r="Z58" s="62"/>
      <c r="AA58" s="62"/>
      <c r="AB58" s="62"/>
      <c r="AC58" s="62"/>
      <c r="AD58" s="62"/>
      <c r="AE58" s="62"/>
      <c r="AF58" s="62"/>
      <c r="AG58" s="62"/>
      <c r="AH58" s="62"/>
      <c r="AI58" s="62"/>
      <c r="AJ58" s="62"/>
      <c r="AK58" s="62"/>
      <c r="AL58" s="62"/>
      <c r="AM58" s="62"/>
      <c r="AN58" s="62"/>
      <c r="AO58" s="62"/>
      <c r="AP58" s="62"/>
      <c r="AQ58" s="62"/>
      <c r="AR58" s="46"/>
      <c r="AS58" s="40"/>
      <c r="AT58" s="40"/>
      <c r="AU58" s="40"/>
      <c r="AV58" s="40"/>
      <c r="AW58" s="40"/>
      <c r="AX58" s="40"/>
      <c r="AY58" s="40"/>
      <c r="AZ58" s="40"/>
      <c r="BA58" s="40"/>
      <c r="BB58" s="40"/>
      <c r="BC58" s="40"/>
      <c r="BD58" s="40"/>
      <c r="BE58" s="40"/>
    </row>
  </sheetData>
  <sheetProtection sheet="1" formatColumns="0" formatRows="0" objects="1" scenarios="1" spinCount="100000" saltValue="3ZnOk655UBIdgbMYWlL5iPkJu5aqTRXZkszD6Byt2AFNWMgu00Ms+9BZ59RcBqKeiojXdmae95zkGe9Sr3VI1Q==" hashValue="Rq0qcm4w43dBVzgQSjweA2bSA7AITT0w8DFudb+7OixocehiuoJ+IehW0WiAFOJfnQ/X6Djf4MAHPCNkZdBajA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ALFA-35901 - D.1.1 - arch...'!C2" display="/"/>
    <hyperlink ref="A56" location="'ALFA-35902 - vedlejší a o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82</v>
      </c>
      <c r="AZ2" s="130" t="s">
        <v>88</v>
      </c>
      <c r="BA2" s="130" t="s">
        <v>88</v>
      </c>
      <c r="BB2" s="130" t="s">
        <v>19</v>
      </c>
      <c r="BC2" s="130" t="s">
        <v>89</v>
      </c>
      <c r="BD2" s="130" t="s">
        <v>83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  <c r="AZ3" s="130" t="s">
        <v>90</v>
      </c>
      <c r="BA3" s="130" t="s">
        <v>90</v>
      </c>
      <c r="BB3" s="130" t="s">
        <v>19</v>
      </c>
      <c r="BC3" s="130" t="s">
        <v>91</v>
      </c>
      <c r="BD3" s="130" t="s">
        <v>83</v>
      </c>
    </row>
    <row r="4" s="1" customFormat="1" ht="24.96" customHeight="1">
      <c r="B4" s="22"/>
      <c r="D4" s="133" t="s">
        <v>92</v>
      </c>
      <c r="L4" s="22"/>
      <c r="M4" s="134" t="s">
        <v>10</v>
      </c>
      <c r="AT4" s="19" t="s">
        <v>4</v>
      </c>
      <c r="AZ4" s="130" t="s">
        <v>93</v>
      </c>
      <c r="BA4" s="130" t="s">
        <v>93</v>
      </c>
      <c r="BB4" s="130" t="s">
        <v>19</v>
      </c>
      <c r="BC4" s="130" t="s">
        <v>83</v>
      </c>
      <c r="BD4" s="130" t="s">
        <v>83</v>
      </c>
    </row>
    <row r="5" s="1" customFormat="1" ht="6.96" customHeight="1">
      <c r="B5" s="22"/>
      <c r="L5" s="22"/>
      <c r="AZ5" s="130" t="s">
        <v>94</v>
      </c>
      <c r="BA5" s="130" t="s">
        <v>94</v>
      </c>
      <c r="BB5" s="130" t="s">
        <v>19</v>
      </c>
      <c r="BC5" s="130" t="s">
        <v>95</v>
      </c>
      <c r="BD5" s="130" t="s">
        <v>83</v>
      </c>
    </row>
    <row r="6" s="1" customFormat="1" ht="12" customHeight="1">
      <c r="B6" s="22"/>
      <c r="D6" s="135" t="s">
        <v>16</v>
      </c>
      <c r="L6" s="22"/>
      <c r="AZ6" s="130" t="s">
        <v>96</v>
      </c>
      <c r="BA6" s="130" t="s">
        <v>96</v>
      </c>
      <c r="BB6" s="130" t="s">
        <v>19</v>
      </c>
      <c r="BC6" s="130" t="s">
        <v>97</v>
      </c>
      <c r="BD6" s="130" t="s">
        <v>83</v>
      </c>
    </row>
    <row r="7" s="1" customFormat="1" ht="26.25" customHeight="1">
      <c r="B7" s="22"/>
      <c r="E7" s="136" t="str">
        <f>'Rekapitulace stavby'!K6</f>
        <v>Obnova vstupu v uliční fasádě na objektu č.p. 4 v ulici Divadelní v Jihlavě</v>
      </c>
      <c r="F7" s="135"/>
      <c r="G7" s="135"/>
      <c r="H7" s="135"/>
      <c r="L7" s="22"/>
      <c r="AZ7" s="130" t="s">
        <v>98</v>
      </c>
      <c r="BA7" s="130" t="s">
        <v>98</v>
      </c>
      <c r="BB7" s="130" t="s">
        <v>19</v>
      </c>
      <c r="BC7" s="130" t="s">
        <v>99</v>
      </c>
      <c r="BD7" s="130" t="s">
        <v>83</v>
      </c>
    </row>
    <row r="8" s="2" customFormat="1" ht="12" customHeight="1">
      <c r="A8" s="40"/>
      <c r="B8" s="46"/>
      <c r="C8" s="40"/>
      <c r="D8" s="135" t="s">
        <v>100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Z8" s="130" t="s">
        <v>101</v>
      </c>
      <c r="BA8" s="130" t="s">
        <v>101</v>
      </c>
      <c r="BB8" s="130" t="s">
        <v>19</v>
      </c>
      <c r="BC8" s="130" t="s">
        <v>102</v>
      </c>
      <c r="BD8" s="130" t="s">
        <v>83</v>
      </c>
    </row>
    <row r="9" s="2" customFormat="1" ht="16.5" customHeight="1">
      <c r="A9" s="40"/>
      <c r="B9" s="46"/>
      <c r="C9" s="40"/>
      <c r="D9" s="40"/>
      <c r="E9" s="138" t="s">
        <v>103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Z9" s="130" t="s">
        <v>104</v>
      </c>
      <c r="BA9" s="130" t="s">
        <v>104</v>
      </c>
      <c r="BB9" s="130" t="s">
        <v>19</v>
      </c>
      <c r="BC9" s="130" t="s">
        <v>105</v>
      </c>
      <c r="BD9" s="130" t="s">
        <v>83</v>
      </c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Z10" s="130" t="s">
        <v>106</v>
      </c>
      <c r="BA10" s="130" t="s">
        <v>106</v>
      </c>
      <c r="BB10" s="130" t="s">
        <v>19</v>
      </c>
      <c r="BC10" s="130" t="s">
        <v>107</v>
      </c>
      <c r="BD10" s="130" t="s">
        <v>83</v>
      </c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21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Z11" s="130" t="s">
        <v>108</v>
      </c>
      <c r="BA11" s="130" t="s">
        <v>108</v>
      </c>
      <c r="BB11" s="130" t="s">
        <v>19</v>
      </c>
      <c r="BC11" s="130" t="s">
        <v>109</v>
      </c>
      <c r="BD11" s="130" t="s">
        <v>83</v>
      </c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8. 3. 2024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Z12" s="130" t="s">
        <v>110</v>
      </c>
      <c r="BA12" s="130" t="s">
        <v>110</v>
      </c>
      <c r="BB12" s="130" t="s">
        <v>19</v>
      </c>
      <c r="BC12" s="130" t="s">
        <v>111</v>
      </c>
      <c r="BD12" s="130" t="s">
        <v>83</v>
      </c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Z13" s="130" t="s">
        <v>112</v>
      </c>
      <c r="BA13" s="130" t="s">
        <v>112</v>
      </c>
      <c r="BB13" s="130" t="s">
        <v>19</v>
      </c>
      <c r="BC13" s="130" t="s">
        <v>113</v>
      </c>
      <c r="BD13" s="130" t="s">
        <v>83</v>
      </c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Z14" s="130" t="s">
        <v>114</v>
      </c>
      <c r="BA14" s="130" t="s">
        <v>114</v>
      </c>
      <c r="BB14" s="130" t="s">
        <v>19</v>
      </c>
      <c r="BC14" s="130" t="s">
        <v>115</v>
      </c>
      <c r="BD14" s="130" t="s">
        <v>83</v>
      </c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Z15" s="130" t="s">
        <v>116</v>
      </c>
      <c r="BA15" s="130" t="s">
        <v>116</v>
      </c>
      <c r="BB15" s="130" t="s">
        <v>19</v>
      </c>
      <c r="BC15" s="130" t="s">
        <v>117</v>
      </c>
      <c r="BD15" s="130" t="s">
        <v>83</v>
      </c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Z16" s="130" t="s">
        <v>118</v>
      </c>
      <c r="BA16" s="130" t="s">
        <v>118</v>
      </c>
      <c r="BB16" s="130" t="s">
        <v>19</v>
      </c>
      <c r="BC16" s="130" t="s">
        <v>119</v>
      </c>
      <c r="BD16" s="130" t="s">
        <v>83</v>
      </c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29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226.5" customHeight="1">
      <c r="A27" s="141"/>
      <c r="B27" s="142"/>
      <c r="C27" s="141"/>
      <c r="D27" s="141"/>
      <c r="E27" s="143" t="s">
        <v>120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ROUND(J99,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ROUND((SUM(BE99:BE425)),  2)</f>
        <v>0</v>
      </c>
      <c r="G33" s="40"/>
      <c r="H33" s="40"/>
      <c r="I33" s="151">
        <v>0.20999999999999999</v>
      </c>
      <c r="J33" s="150">
        <f>ROUND(((SUM(BE99:BE425))*I33),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ROUND((SUM(BF99:BF425)),  2)</f>
        <v>0</v>
      </c>
      <c r="G34" s="40"/>
      <c r="H34" s="40"/>
      <c r="I34" s="151">
        <v>0.12</v>
      </c>
      <c r="J34" s="150">
        <f>ROUND(((SUM(BF99:BF425))*I34),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ROUND((SUM(BG99:BG425)),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ROUND((SUM(BH99:BH425)),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ROUND((SUM(BI99:BI425)),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Obnova vstupu v uliční fasádě na objektu č.p. 4 v ulici Divadelní v Jihlavě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ALFA-35901 - D.1.1 - architektonicko - stavební řešení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Divadelní 4, Jihlava</v>
      </c>
      <c r="G52" s="42"/>
      <c r="H52" s="42"/>
      <c r="I52" s="34" t="s">
        <v>24</v>
      </c>
      <c r="J52" s="74" t="str">
        <f>IF(J12="","",J12)</f>
        <v>8. 3. 2024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Atelier Alfa, spol. s r.o., Jihlava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122</v>
      </c>
      <c r="D57" s="165"/>
      <c r="E57" s="165"/>
      <c r="F57" s="165"/>
      <c r="G57" s="165"/>
      <c r="H57" s="165"/>
      <c r="I57" s="165"/>
      <c r="J57" s="166" t="s">
        <v>123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J99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68"/>
      <c r="C60" s="169"/>
      <c r="D60" s="170" t="s">
        <v>125</v>
      </c>
      <c r="E60" s="171"/>
      <c r="F60" s="171"/>
      <c r="G60" s="171"/>
      <c r="H60" s="171"/>
      <c r="I60" s="171"/>
      <c r="J60" s="172">
        <f>J100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126</v>
      </c>
      <c r="E61" s="177"/>
      <c r="F61" s="177"/>
      <c r="G61" s="177"/>
      <c r="H61" s="177"/>
      <c r="I61" s="177"/>
      <c r="J61" s="178">
        <f>J101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4"/>
      <c r="C62" s="175"/>
      <c r="D62" s="176" t="s">
        <v>127</v>
      </c>
      <c r="E62" s="177"/>
      <c r="F62" s="177"/>
      <c r="G62" s="177"/>
      <c r="H62" s="177"/>
      <c r="I62" s="177"/>
      <c r="J62" s="178">
        <f>J107</f>
        <v>0</v>
      </c>
      <c r="K62" s="175"/>
      <c r="L62" s="179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4"/>
      <c r="C63" s="175"/>
      <c r="D63" s="176" t="s">
        <v>128</v>
      </c>
      <c r="E63" s="177"/>
      <c r="F63" s="177"/>
      <c r="G63" s="177"/>
      <c r="H63" s="177"/>
      <c r="I63" s="177"/>
      <c r="J63" s="178">
        <f>J133</f>
        <v>0</v>
      </c>
      <c r="K63" s="175"/>
      <c r="L63" s="179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4"/>
      <c r="C64" s="175"/>
      <c r="D64" s="176" t="s">
        <v>129</v>
      </c>
      <c r="E64" s="177"/>
      <c r="F64" s="177"/>
      <c r="G64" s="177"/>
      <c r="H64" s="177"/>
      <c r="I64" s="177"/>
      <c r="J64" s="178">
        <f>J149</f>
        <v>0</v>
      </c>
      <c r="K64" s="175"/>
      <c r="L64" s="179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4"/>
      <c r="C65" s="175"/>
      <c r="D65" s="176" t="s">
        <v>130</v>
      </c>
      <c r="E65" s="177"/>
      <c r="F65" s="177"/>
      <c r="G65" s="177"/>
      <c r="H65" s="177"/>
      <c r="I65" s="177"/>
      <c r="J65" s="178">
        <f>J153</f>
        <v>0</v>
      </c>
      <c r="K65" s="175"/>
      <c r="L65" s="179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4"/>
      <c r="C66" s="175"/>
      <c r="D66" s="176" t="s">
        <v>131</v>
      </c>
      <c r="E66" s="177"/>
      <c r="F66" s="177"/>
      <c r="G66" s="177"/>
      <c r="H66" s="177"/>
      <c r="I66" s="177"/>
      <c r="J66" s="178">
        <f>J175</f>
        <v>0</v>
      </c>
      <c r="K66" s="175"/>
      <c r="L66" s="179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4"/>
      <c r="C67" s="175"/>
      <c r="D67" s="176" t="s">
        <v>132</v>
      </c>
      <c r="E67" s="177"/>
      <c r="F67" s="177"/>
      <c r="G67" s="177"/>
      <c r="H67" s="177"/>
      <c r="I67" s="177"/>
      <c r="J67" s="178">
        <f>J179</f>
        <v>0</v>
      </c>
      <c r="K67" s="175"/>
      <c r="L67" s="179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4"/>
      <c r="C68" s="175"/>
      <c r="D68" s="176" t="s">
        <v>133</v>
      </c>
      <c r="E68" s="177"/>
      <c r="F68" s="177"/>
      <c r="G68" s="177"/>
      <c r="H68" s="177"/>
      <c r="I68" s="177"/>
      <c r="J68" s="178">
        <f>J230</f>
        <v>0</v>
      </c>
      <c r="K68" s="175"/>
      <c r="L68" s="179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4"/>
      <c r="C69" s="175"/>
      <c r="D69" s="176" t="s">
        <v>134</v>
      </c>
      <c r="E69" s="177"/>
      <c r="F69" s="177"/>
      <c r="G69" s="177"/>
      <c r="H69" s="177"/>
      <c r="I69" s="177"/>
      <c r="J69" s="178">
        <f>J237</f>
        <v>0</v>
      </c>
      <c r="K69" s="175"/>
      <c r="L69" s="179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4"/>
      <c r="C70" s="175"/>
      <c r="D70" s="176" t="s">
        <v>135</v>
      </c>
      <c r="E70" s="177"/>
      <c r="F70" s="177"/>
      <c r="G70" s="177"/>
      <c r="H70" s="177"/>
      <c r="I70" s="177"/>
      <c r="J70" s="178">
        <f>J283</f>
        <v>0</v>
      </c>
      <c r="K70" s="175"/>
      <c r="L70" s="179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4"/>
      <c r="C71" s="175"/>
      <c r="D71" s="176" t="s">
        <v>136</v>
      </c>
      <c r="E71" s="177"/>
      <c r="F71" s="177"/>
      <c r="G71" s="177"/>
      <c r="H71" s="177"/>
      <c r="I71" s="177"/>
      <c r="J71" s="178">
        <f>J293</f>
        <v>0</v>
      </c>
      <c r="K71" s="175"/>
      <c r="L71" s="179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9" customFormat="1" ht="24.96" customHeight="1">
      <c r="A72" s="9"/>
      <c r="B72" s="168"/>
      <c r="C72" s="169"/>
      <c r="D72" s="170" t="s">
        <v>137</v>
      </c>
      <c r="E72" s="171"/>
      <c r="F72" s="171"/>
      <c r="G72" s="171"/>
      <c r="H72" s="171"/>
      <c r="I72" s="171"/>
      <c r="J72" s="172">
        <f>J296</f>
        <v>0</v>
      </c>
      <c r="K72" s="169"/>
      <c r="L72" s="173"/>
      <c r="S72" s="9"/>
      <c r="T72" s="9"/>
      <c r="U72" s="9"/>
      <c r="V72" s="9"/>
      <c r="W72" s="9"/>
      <c r="X72" s="9"/>
      <c r="Y72" s="9"/>
      <c r="Z72" s="9"/>
      <c r="AA72" s="9"/>
      <c r="AB72" s="9"/>
      <c r="AC72" s="9"/>
      <c r="AD72" s="9"/>
      <c r="AE72" s="9"/>
    </row>
    <row r="73" s="10" customFormat="1" ht="19.92" customHeight="1">
      <c r="A73" s="10"/>
      <c r="B73" s="174"/>
      <c r="C73" s="175"/>
      <c r="D73" s="176" t="s">
        <v>138</v>
      </c>
      <c r="E73" s="177"/>
      <c r="F73" s="177"/>
      <c r="G73" s="177"/>
      <c r="H73" s="177"/>
      <c r="I73" s="177"/>
      <c r="J73" s="178">
        <f>J297</f>
        <v>0</v>
      </c>
      <c r="K73" s="175"/>
      <c r="L73" s="179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4"/>
      <c r="C74" s="175"/>
      <c r="D74" s="176" t="s">
        <v>139</v>
      </c>
      <c r="E74" s="177"/>
      <c r="F74" s="177"/>
      <c r="G74" s="177"/>
      <c r="H74" s="177"/>
      <c r="I74" s="177"/>
      <c r="J74" s="178">
        <f>J330</f>
        <v>0</v>
      </c>
      <c r="K74" s="175"/>
      <c r="L74" s="179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4"/>
      <c r="C75" s="175"/>
      <c r="D75" s="176" t="s">
        <v>140</v>
      </c>
      <c r="E75" s="177"/>
      <c r="F75" s="177"/>
      <c r="G75" s="177"/>
      <c r="H75" s="177"/>
      <c r="I75" s="177"/>
      <c r="J75" s="178">
        <f>J335</f>
        <v>0</v>
      </c>
      <c r="K75" s="175"/>
      <c r="L75" s="179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4"/>
      <c r="C76" s="175"/>
      <c r="D76" s="176" t="s">
        <v>141</v>
      </c>
      <c r="E76" s="177"/>
      <c r="F76" s="177"/>
      <c r="G76" s="177"/>
      <c r="H76" s="177"/>
      <c r="I76" s="177"/>
      <c r="J76" s="178">
        <f>J345</f>
        <v>0</v>
      </c>
      <c r="K76" s="175"/>
      <c r="L76" s="179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74"/>
      <c r="C77" s="175"/>
      <c r="D77" s="176" t="s">
        <v>142</v>
      </c>
      <c r="E77" s="177"/>
      <c r="F77" s="177"/>
      <c r="G77" s="177"/>
      <c r="H77" s="177"/>
      <c r="I77" s="177"/>
      <c r="J77" s="178">
        <f>J405</f>
        <v>0</v>
      </c>
      <c r="K77" s="175"/>
      <c r="L77" s="179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74"/>
      <c r="C78" s="175"/>
      <c r="D78" s="176" t="s">
        <v>143</v>
      </c>
      <c r="E78" s="177"/>
      <c r="F78" s="177"/>
      <c r="G78" s="177"/>
      <c r="H78" s="177"/>
      <c r="I78" s="177"/>
      <c r="J78" s="178">
        <f>J415</f>
        <v>0</v>
      </c>
      <c r="K78" s="175"/>
      <c r="L78" s="179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4"/>
      <c r="C79" s="175"/>
      <c r="D79" s="176" t="s">
        <v>144</v>
      </c>
      <c r="E79" s="177"/>
      <c r="F79" s="177"/>
      <c r="G79" s="177"/>
      <c r="H79" s="177"/>
      <c r="I79" s="177"/>
      <c r="J79" s="178">
        <f>J422</f>
        <v>0</v>
      </c>
      <c r="K79" s="175"/>
      <c r="L79" s="179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2" customFormat="1" ht="21.84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7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137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5" s="2" customFormat="1" ht="6.96" customHeight="1">
      <c r="A85" s="40"/>
      <c r="B85" s="63"/>
      <c r="C85" s="64"/>
      <c r="D85" s="64"/>
      <c r="E85" s="64"/>
      <c r="F85" s="64"/>
      <c r="G85" s="64"/>
      <c r="H85" s="64"/>
      <c r="I85" s="64"/>
      <c r="J85" s="64"/>
      <c r="K85" s="64"/>
      <c r="L85" s="137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4.96" customHeight="1">
      <c r="A86" s="40"/>
      <c r="B86" s="41"/>
      <c r="C86" s="25" t="s">
        <v>145</v>
      </c>
      <c r="D86" s="42"/>
      <c r="E86" s="42"/>
      <c r="F86" s="42"/>
      <c r="G86" s="42"/>
      <c r="H86" s="42"/>
      <c r="I86" s="42"/>
      <c r="J86" s="42"/>
      <c r="K86" s="42"/>
      <c r="L86" s="137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6.96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7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2" customHeight="1">
      <c r="A88" s="40"/>
      <c r="B88" s="41"/>
      <c r="C88" s="34" t="s">
        <v>16</v>
      </c>
      <c r="D88" s="42"/>
      <c r="E88" s="42"/>
      <c r="F88" s="42"/>
      <c r="G88" s="42"/>
      <c r="H88" s="42"/>
      <c r="I88" s="42"/>
      <c r="J88" s="42"/>
      <c r="K88" s="42"/>
      <c r="L88" s="137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2" customFormat="1" ht="26.25" customHeight="1">
      <c r="A89" s="40"/>
      <c r="B89" s="41"/>
      <c r="C89" s="42"/>
      <c r="D89" s="42"/>
      <c r="E89" s="163" t="str">
        <f>E7</f>
        <v>Obnova vstupu v uliční fasádě na objektu č.p. 4 v ulici Divadelní v Jihlavě</v>
      </c>
      <c r="F89" s="34"/>
      <c r="G89" s="34"/>
      <c r="H89" s="34"/>
      <c r="I89" s="42"/>
      <c r="J89" s="42"/>
      <c r="K89" s="42"/>
      <c r="L89" s="137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</row>
    <row r="90" s="2" customFormat="1" ht="12" customHeight="1">
      <c r="A90" s="40"/>
      <c r="B90" s="41"/>
      <c r="C90" s="34" t="s">
        <v>100</v>
      </c>
      <c r="D90" s="42"/>
      <c r="E90" s="42"/>
      <c r="F90" s="42"/>
      <c r="G90" s="42"/>
      <c r="H90" s="42"/>
      <c r="I90" s="42"/>
      <c r="J90" s="42"/>
      <c r="K90" s="42"/>
      <c r="L90" s="137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</row>
    <row r="91" s="2" customFormat="1" ht="16.5" customHeight="1">
      <c r="A91" s="40"/>
      <c r="B91" s="41"/>
      <c r="C91" s="42"/>
      <c r="D91" s="42"/>
      <c r="E91" s="71" t="str">
        <f>E9</f>
        <v>ALFA-35901 - D.1.1 - architektonicko - stavební řešení</v>
      </c>
      <c r="F91" s="42"/>
      <c r="G91" s="42"/>
      <c r="H91" s="42"/>
      <c r="I91" s="42"/>
      <c r="J91" s="42"/>
      <c r="K91" s="42"/>
      <c r="L91" s="137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</row>
    <row r="92" s="2" customFormat="1" ht="6.96" customHeight="1">
      <c r="A92" s="40"/>
      <c r="B92" s="41"/>
      <c r="C92" s="42"/>
      <c r="D92" s="42"/>
      <c r="E92" s="42"/>
      <c r="F92" s="42"/>
      <c r="G92" s="42"/>
      <c r="H92" s="42"/>
      <c r="I92" s="42"/>
      <c r="J92" s="42"/>
      <c r="K92" s="42"/>
      <c r="L92" s="137"/>
      <c r="S92" s="40"/>
      <c r="T92" s="40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</row>
    <row r="93" s="2" customFormat="1" ht="12" customHeight="1">
      <c r="A93" s="40"/>
      <c r="B93" s="41"/>
      <c r="C93" s="34" t="s">
        <v>22</v>
      </c>
      <c r="D93" s="42"/>
      <c r="E93" s="42"/>
      <c r="F93" s="29" t="str">
        <f>F12</f>
        <v>Divadelní 4, Jihlava</v>
      </c>
      <c r="G93" s="42"/>
      <c r="H93" s="42"/>
      <c r="I93" s="34" t="s">
        <v>24</v>
      </c>
      <c r="J93" s="74" t="str">
        <f>IF(J12="","",J12)</f>
        <v>8. 3. 2024</v>
      </c>
      <c r="K93" s="42"/>
      <c r="L93" s="137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</row>
    <row r="94" s="2" customFormat="1" ht="6.96" customHeight="1">
      <c r="A94" s="40"/>
      <c r="B94" s="41"/>
      <c r="C94" s="42"/>
      <c r="D94" s="42"/>
      <c r="E94" s="42"/>
      <c r="F94" s="42"/>
      <c r="G94" s="42"/>
      <c r="H94" s="42"/>
      <c r="I94" s="42"/>
      <c r="J94" s="42"/>
      <c r="K94" s="42"/>
      <c r="L94" s="137"/>
      <c r="S94" s="40"/>
      <c r="T94" s="40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</row>
    <row r="95" s="2" customFormat="1" ht="25.65" customHeight="1">
      <c r="A95" s="40"/>
      <c r="B95" s="41"/>
      <c r="C95" s="34" t="s">
        <v>26</v>
      </c>
      <c r="D95" s="42"/>
      <c r="E95" s="42"/>
      <c r="F95" s="29" t="str">
        <f>E15</f>
        <v>Statutární město Jihlava</v>
      </c>
      <c r="G95" s="42"/>
      <c r="H95" s="42"/>
      <c r="I95" s="34" t="s">
        <v>32</v>
      </c>
      <c r="J95" s="38" t="str">
        <f>E21</f>
        <v>Atelier Alfa, spol. s r.o., Jihlava</v>
      </c>
      <c r="K95" s="42"/>
      <c r="L95" s="137"/>
      <c r="S95" s="40"/>
      <c r="T95" s="40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</row>
    <row r="96" s="2" customFormat="1" ht="15.15" customHeight="1">
      <c r="A96" s="40"/>
      <c r="B96" s="41"/>
      <c r="C96" s="34" t="s">
        <v>30</v>
      </c>
      <c r="D96" s="42"/>
      <c r="E96" s="42"/>
      <c r="F96" s="29" t="str">
        <f>IF(E18="","",E18)</f>
        <v>Vyplň údaj</v>
      </c>
      <c r="G96" s="42"/>
      <c r="H96" s="42"/>
      <c r="I96" s="34" t="s">
        <v>35</v>
      </c>
      <c r="J96" s="38" t="str">
        <f>E24</f>
        <v xml:space="preserve"> </v>
      </c>
      <c r="K96" s="42"/>
      <c r="L96" s="137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</row>
    <row r="97" s="2" customFormat="1" ht="10.32" customHeight="1">
      <c r="A97" s="40"/>
      <c r="B97" s="41"/>
      <c r="C97" s="42"/>
      <c r="D97" s="42"/>
      <c r="E97" s="42"/>
      <c r="F97" s="42"/>
      <c r="G97" s="42"/>
      <c r="H97" s="42"/>
      <c r="I97" s="42"/>
      <c r="J97" s="42"/>
      <c r="K97" s="42"/>
      <c r="L97" s="137"/>
      <c r="S97" s="40"/>
      <c r="T97" s="40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</row>
    <row r="98" s="11" customFormat="1" ht="29.28" customHeight="1">
      <c r="A98" s="180"/>
      <c r="B98" s="181"/>
      <c r="C98" s="182" t="s">
        <v>146</v>
      </c>
      <c r="D98" s="183" t="s">
        <v>58</v>
      </c>
      <c r="E98" s="183" t="s">
        <v>54</v>
      </c>
      <c r="F98" s="183" t="s">
        <v>55</v>
      </c>
      <c r="G98" s="183" t="s">
        <v>147</v>
      </c>
      <c r="H98" s="183" t="s">
        <v>148</v>
      </c>
      <c r="I98" s="183" t="s">
        <v>149</v>
      </c>
      <c r="J98" s="183" t="s">
        <v>123</v>
      </c>
      <c r="K98" s="184" t="s">
        <v>150</v>
      </c>
      <c r="L98" s="185"/>
      <c r="M98" s="94" t="s">
        <v>19</v>
      </c>
      <c r="N98" s="95" t="s">
        <v>43</v>
      </c>
      <c r="O98" s="95" t="s">
        <v>151</v>
      </c>
      <c r="P98" s="95" t="s">
        <v>152</v>
      </c>
      <c r="Q98" s="95" t="s">
        <v>153</v>
      </c>
      <c r="R98" s="95" t="s">
        <v>154</v>
      </c>
      <c r="S98" s="95" t="s">
        <v>155</v>
      </c>
      <c r="T98" s="96" t="s">
        <v>156</v>
      </c>
      <c r="U98" s="180"/>
      <c r="V98" s="180"/>
      <c r="W98" s="180"/>
      <c r="X98" s="180"/>
      <c r="Y98" s="180"/>
      <c r="Z98" s="180"/>
      <c r="AA98" s="180"/>
      <c r="AB98" s="180"/>
      <c r="AC98" s="180"/>
      <c r="AD98" s="180"/>
      <c r="AE98" s="180"/>
    </row>
    <row r="99" s="2" customFormat="1" ht="22.8" customHeight="1">
      <c r="A99" s="40"/>
      <c r="B99" s="41"/>
      <c r="C99" s="101" t="s">
        <v>157</v>
      </c>
      <c r="D99" s="42"/>
      <c r="E99" s="42"/>
      <c r="F99" s="42"/>
      <c r="G99" s="42"/>
      <c r="H99" s="42"/>
      <c r="I99" s="42"/>
      <c r="J99" s="186">
        <f>BK99</f>
        <v>0</v>
      </c>
      <c r="K99" s="42"/>
      <c r="L99" s="46"/>
      <c r="M99" s="97"/>
      <c r="N99" s="187"/>
      <c r="O99" s="98"/>
      <c r="P99" s="188">
        <f>P100+P296</f>
        <v>0</v>
      </c>
      <c r="Q99" s="98"/>
      <c r="R99" s="188">
        <f>R100+R296</f>
        <v>6.4279377599999989</v>
      </c>
      <c r="S99" s="98"/>
      <c r="T99" s="189">
        <f>T100+T296</f>
        <v>5.1326559999999999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72</v>
      </c>
      <c r="AU99" s="19" t="s">
        <v>124</v>
      </c>
      <c r="BK99" s="190">
        <f>BK100+BK296</f>
        <v>0</v>
      </c>
    </row>
    <row r="100" s="12" customFormat="1" ht="25.92" customHeight="1">
      <c r="A100" s="12"/>
      <c r="B100" s="191"/>
      <c r="C100" s="192"/>
      <c r="D100" s="193" t="s">
        <v>72</v>
      </c>
      <c r="E100" s="194" t="s">
        <v>158</v>
      </c>
      <c r="F100" s="194" t="s">
        <v>159</v>
      </c>
      <c r="G100" s="192"/>
      <c r="H100" s="192"/>
      <c r="I100" s="195"/>
      <c r="J100" s="196">
        <f>BK100</f>
        <v>0</v>
      </c>
      <c r="K100" s="192"/>
      <c r="L100" s="197"/>
      <c r="M100" s="198"/>
      <c r="N100" s="199"/>
      <c r="O100" s="199"/>
      <c r="P100" s="200">
        <f>P101+P107+P133+P149+P153+P175+P179+P230+P237+P283+P293</f>
        <v>0</v>
      </c>
      <c r="Q100" s="199"/>
      <c r="R100" s="200">
        <f>R101+R107+R133+R149+R153+R175+R179+R230+R237+R283+R293</f>
        <v>6.0117415399999992</v>
      </c>
      <c r="S100" s="199"/>
      <c r="T100" s="201">
        <f>T101+T107+T133+T149+T153+T175+T179+T230+T237+T283+T293</f>
        <v>5.0079859999999998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2" t="s">
        <v>81</v>
      </c>
      <c r="AT100" s="203" t="s">
        <v>72</v>
      </c>
      <c r="AU100" s="203" t="s">
        <v>73</v>
      </c>
      <c r="AY100" s="202" t="s">
        <v>160</v>
      </c>
      <c r="BK100" s="204">
        <f>BK101+BK107+BK133+BK149+BK153+BK175+BK179+BK230+BK237+BK283+BK293</f>
        <v>0</v>
      </c>
    </row>
    <row r="101" s="12" customFormat="1" ht="22.8" customHeight="1">
      <c r="A101" s="12"/>
      <c r="B101" s="191"/>
      <c r="C101" s="192"/>
      <c r="D101" s="193" t="s">
        <v>72</v>
      </c>
      <c r="E101" s="205" t="s">
        <v>161</v>
      </c>
      <c r="F101" s="205" t="s">
        <v>162</v>
      </c>
      <c r="G101" s="192"/>
      <c r="H101" s="192"/>
      <c r="I101" s="195"/>
      <c r="J101" s="206">
        <f>BK101</f>
        <v>0</v>
      </c>
      <c r="K101" s="192"/>
      <c r="L101" s="197"/>
      <c r="M101" s="198"/>
      <c r="N101" s="199"/>
      <c r="O101" s="199"/>
      <c r="P101" s="200">
        <f>SUM(P102:P106)</f>
        <v>0</v>
      </c>
      <c r="Q101" s="199"/>
      <c r="R101" s="200">
        <f>SUM(R102:R106)</f>
        <v>0</v>
      </c>
      <c r="S101" s="199"/>
      <c r="T101" s="201">
        <f>SUM(T102:T106)</f>
        <v>0.46999999999999997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2" t="s">
        <v>81</v>
      </c>
      <c r="AT101" s="203" t="s">
        <v>72</v>
      </c>
      <c r="AU101" s="203" t="s">
        <v>81</v>
      </c>
      <c r="AY101" s="202" t="s">
        <v>160</v>
      </c>
      <c r="BK101" s="204">
        <f>SUM(BK102:BK106)</f>
        <v>0</v>
      </c>
    </row>
    <row r="102" s="2" customFormat="1" ht="66.75" customHeight="1">
      <c r="A102" s="40"/>
      <c r="B102" s="41"/>
      <c r="C102" s="207" t="s">
        <v>81</v>
      </c>
      <c r="D102" s="207" t="s">
        <v>163</v>
      </c>
      <c r="E102" s="208" t="s">
        <v>164</v>
      </c>
      <c r="F102" s="209" t="s">
        <v>165</v>
      </c>
      <c r="G102" s="210" t="s">
        <v>166</v>
      </c>
      <c r="H102" s="211">
        <v>2</v>
      </c>
      <c r="I102" s="212"/>
      <c r="J102" s="213">
        <f>ROUND(I102*H102,2)</f>
        <v>0</v>
      </c>
      <c r="K102" s="209" t="s">
        <v>167</v>
      </c>
      <c r="L102" s="46"/>
      <c r="M102" s="214" t="s">
        <v>19</v>
      </c>
      <c r="N102" s="215" t="s">
        <v>44</v>
      </c>
      <c r="O102" s="86"/>
      <c r="P102" s="216">
        <f>O102*H102</f>
        <v>0</v>
      </c>
      <c r="Q102" s="216">
        <v>0</v>
      </c>
      <c r="R102" s="216">
        <f>Q102*H102</f>
        <v>0</v>
      </c>
      <c r="S102" s="216">
        <v>0.23499999999999999</v>
      </c>
      <c r="T102" s="217">
        <f>S102*H102</f>
        <v>0.46999999999999997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8" t="s">
        <v>168</v>
      </c>
      <c r="AT102" s="218" t="s">
        <v>163</v>
      </c>
      <c r="AU102" s="218" t="s">
        <v>83</v>
      </c>
      <c r="AY102" s="19" t="s">
        <v>160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9" t="s">
        <v>81</v>
      </c>
      <c r="BK102" s="219">
        <f>ROUND(I102*H102,2)</f>
        <v>0</v>
      </c>
      <c r="BL102" s="19" t="s">
        <v>168</v>
      </c>
      <c r="BM102" s="218" t="s">
        <v>169</v>
      </c>
    </row>
    <row r="103" s="2" customFormat="1">
      <c r="A103" s="40"/>
      <c r="B103" s="41"/>
      <c r="C103" s="42"/>
      <c r="D103" s="220" t="s">
        <v>170</v>
      </c>
      <c r="E103" s="42"/>
      <c r="F103" s="221" t="s">
        <v>171</v>
      </c>
      <c r="G103" s="42"/>
      <c r="H103" s="42"/>
      <c r="I103" s="222"/>
      <c r="J103" s="42"/>
      <c r="K103" s="42"/>
      <c r="L103" s="46"/>
      <c r="M103" s="223"/>
      <c r="N103" s="224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170</v>
      </c>
      <c r="AU103" s="19" t="s">
        <v>83</v>
      </c>
    </row>
    <row r="104" s="13" customFormat="1">
      <c r="A104" s="13"/>
      <c r="B104" s="225"/>
      <c r="C104" s="226"/>
      <c r="D104" s="227" t="s">
        <v>172</v>
      </c>
      <c r="E104" s="228" t="s">
        <v>19</v>
      </c>
      <c r="F104" s="229" t="s">
        <v>173</v>
      </c>
      <c r="G104" s="226"/>
      <c r="H104" s="228" t="s">
        <v>19</v>
      </c>
      <c r="I104" s="230"/>
      <c r="J104" s="226"/>
      <c r="K104" s="226"/>
      <c r="L104" s="231"/>
      <c r="M104" s="232"/>
      <c r="N104" s="233"/>
      <c r="O104" s="233"/>
      <c r="P104" s="233"/>
      <c r="Q104" s="233"/>
      <c r="R104" s="233"/>
      <c r="S104" s="233"/>
      <c r="T104" s="234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5" t="s">
        <v>172</v>
      </c>
      <c r="AU104" s="235" t="s">
        <v>83</v>
      </c>
      <c r="AV104" s="13" t="s">
        <v>81</v>
      </c>
      <c r="AW104" s="13" t="s">
        <v>34</v>
      </c>
      <c r="AX104" s="13" t="s">
        <v>73</v>
      </c>
      <c r="AY104" s="235" t="s">
        <v>160</v>
      </c>
    </row>
    <row r="105" s="14" customFormat="1">
      <c r="A105" s="14"/>
      <c r="B105" s="236"/>
      <c r="C105" s="237"/>
      <c r="D105" s="227" t="s">
        <v>172</v>
      </c>
      <c r="E105" s="238" t="s">
        <v>19</v>
      </c>
      <c r="F105" s="239" t="s">
        <v>174</v>
      </c>
      <c r="G105" s="237"/>
      <c r="H105" s="240">
        <v>2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172</v>
      </c>
      <c r="AU105" s="246" t="s">
        <v>83</v>
      </c>
      <c r="AV105" s="14" t="s">
        <v>83</v>
      </c>
      <c r="AW105" s="14" t="s">
        <v>34</v>
      </c>
      <c r="AX105" s="14" t="s">
        <v>73</v>
      </c>
      <c r="AY105" s="246" t="s">
        <v>160</v>
      </c>
    </row>
    <row r="106" s="15" customFormat="1">
      <c r="A106" s="15"/>
      <c r="B106" s="247"/>
      <c r="C106" s="248"/>
      <c r="D106" s="227" t="s">
        <v>172</v>
      </c>
      <c r="E106" s="249" t="s">
        <v>93</v>
      </c>
      <c r="F106" s="250" t="s">
        <v>175</v>
      </c>
      <c r="G106" s="248"/>
      <c r="H106" s="251">
        <v>2</v>
      </c>
      <c r="I106" s="252"/>
      <c r="J106" s="248"/>
      <c r="K106" s="248"/>
      <c r="L106" s="253"/>
      <c r="M106" s="254"/>
      <c r="N106" s="255"/>
      <c r="O106" s="255"/>
      <c r="P106" s="255"/>
      <c r="Q106" s="255"/>
      <c r="R106" s="255"/>
      <c r="S106" s="255"/>
      <c r="T106" s="25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57" t="s">
        <v>172</v>
      </c>
      <c r="AU106" s="257" t="s">
        <v>83</v>
      </c>
      <c r="AV106" s="15" t="s">
        <v>168</v>
      </c>
      <c r="AW106" s="15" t="s">
        <v>34</v>
      </c>
      <c r="AX106" s="15" t="s">
        <v>81</v>
      </c>
      <c r="AY106" s="257" t="s">
        <v>160</v>
      </c>
    </row>
    <row r="107" s="12" customFormat="1" ht="22.8" customHeight="1">
      <c r="A107" s="12"/>
      <c r="B107" s="191"/>
      <c r="C107" s="192"/>
      <c r="D107" s="193" t="s">
        <v>72</v>
      </c>
      <c r="E107" s="205" t="s">
        <v>176</v>
      </c>
      <c r="F107" s="205" t="s">
        <v>177</v>
      </c>
      <c r="G107" s="192"/>
      <c r="H107" s="192"/>
      <c r="I107" s="195"/>
      <c r="J107" s="206">
        <f>BK107</f>
        <v>0</v>
      </c>
      <c r="K107" s="192"/>
      <c r="L107" s="197"/>
      <c r="M107" s="198"/>
      <c r="N107" s="199"/>
      <c r="O107" s="199"/>
      <c r="P107" s="200">
        <f>SUM(P108:P132)</f>
        <v>0</v>
      </c>
      <c r="Q107" s="199"/>
      <c r="R107" s="200">
        <f>SUM(R108:R132)</f>
        <v>0</v>
      </c>
      <c r="S107" s="199"/>
      <c r="T107" s="201">
        <f>SUM(T108:T132)</f>
        <v>0</v>
      </c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R107" s="202" t="s">
        <v>81</v>
      </c>
      <c r="AT107" s="203" t="s">
        <v>72</v>
      </c>
      <c r="AU107" s="203" t="s">
        <v>81</v>
      </c>
      <c r="AY107" s="202" t="s">
        <v>160</v>
      </c>
      <c r="BK107" s="204">
        <f>SUM(BK108:BK132)</f>
        <v>0</v>
      </c>
    </row>
    <row r="108" s="2" customFormat="1" ht="24.15" customHeight="1">
      <c r="A108" s="40"/>
      <c r="B108" s="41"/>
      <c r="C108" s="207" t="s">
        <v>83</v>
      </c>
      <c r="D108" s="207" t="s">
        <v>163</v>
      </c>
      <c r="E108" s="208" t="s">
        <v>178</v>
      </c>
      <c r="F108" s="209" t="s">
        <v>179</v>
      </c>
      <c r="G108" s="210" t="s">
        <v>180</v>
      </c>
      <c r="H108" s="211">
        <v>2.262</v>
      </c>
      <c r="I108" s="212"/>
      <c r="J108" s="213">
        <f>ROUND(I108*H108,2)</f>
        <v>0</v>
      </c>
      <c r="K108" s="209" t="s">
        <v>167</v>
      </c>
      <c r="L108" s="46"/>
      <c r="M108" s="214" t="s">
        <v>19</v>
      </c>
      <c r="N108" s="215" t="s">
        <v>44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168</v>
      </c>
      <c r="AT108" s="218" t="s">
        <v>163</v>
      </c>
      <c r="AU108" s="218" t="s">
        <v>83</v>
      </c>
      <c r="AY108" s="19" t="s">
        <v>160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81</v>
      </c>
      <c r="BK108" s="219">
        <f>ROUND(I108*H108,2)</f>
        <v>0</v>
      </c>
      <c r="BL108" s="19" t="s">
        <v>168</v>
      </c>
      <c r="BM108" s="218" t="s">
        <v>181</v>
      </c>
    </row>
    <row r="109" s="2" customFormat="1">
      <c r="A109" s="40"/>
      <c r="B109" s="41"/>
      <c r="C109" s="42"/>
      <c r="D109" s="220" t="s">
        <v>170</v>
      </c>
      <c r="E109" s="42"/>
      <c r="F109" s="221" t="s">
        <v>182</v>
      </c>
      <c r="G109" s="42"/>
      <c r="H109" s="42"/>
      <c r="I109" s="222"/>
      <c r="J109" s="42"/>
      <c r="K109" s="42"/>
      <c r="L109" s="46"/>
      <c r="M109" s="223"/>
      <c r="N109" s="224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170</v>
      </c>
      <c r="AU109" s="19" t="s">
        <v>83</v>
      </c>
    </row>
    <row r="110" s="13" customFormat="1">
      <c r="A110" s="13"/>
      <c r="B110" s="225"/>
      <c r="C110" s="226"/>
      <c r="D110" s="227" t="s">
        <v>172</v>
      </c>
      <c r="E110" s="228" t="s">
        <v>19</v>
      </c>
      <c r="F110" s="229" t="s">
        <v>173</v>
      </c>
      <c r="G110" s="226"/>
      <c r="H110" s="228" t="s">
        <v>19</v>
      </c>
      <c r="I110" s="230"/>
      <c r="J110" s="226"/>
      <c r="K110" s="226"/>
      <c r="L110" s="231"/>
      <c r="M110" s="232"/>
      <c r="N110" s="233"/>
      <c r="O110" s="233"/>
      <c r="P110" s="233"/>
      <c r="Q110" s="233"/>
      <c r="R110" s="233"/>
      <c r="S110" s="233"/>
      <c r="T110" s="234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5" t="s">
        <v>172</v>
      </c>
      <c r="AU110" s="235" t="s">
        <v>83</v>
      </c>
      <c r="AV110" s="13" t="s">
        <v>81</v>
      </c>
      <c r="AW110" s="13" t="s">
        <v>34</v>
      </c>
      <c r="AX110" s="13" t="s">
        <v>73</v>
      </c>
      <c r="AY110" s="235" t="s">
        <v>160</v>
      </c>
    </row>
    <row r="111" s="14" customFormat="1">
      <c r="A111" s="14"/>
      <c r="B111" s="236"/>
      <c r="C111" s="237"/>
      <c r="D111" s="227" t="s">
        <v>172</v>
      </c>
      <c r="E111" s="238" t="s">
        <v>19</v>
      </c>
      <c r="F111" s="239" t="s">
        <v>183</v>
      </c>
      <c r="G111" s="237"/>
      <c r="H111" s="240">
        <v>2.262</v>
      </c>
      <c r="I111" s="241"/>
      <c r="J111" s="237"/>
      <c r="K111" s="237"/>
      <c r="L111" s="242"/>
      <c r="M111" s="243"/>
      <c r="N111" s="244"/>
      <c r="O111" s="244"/>
      <c r="P111" s="244"/>
      <c r="Q111" s="244"/>
      <c r="R111" s="244"/>
      <c r="S111" s="244"/>
      <c r="T111" s="245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6" t="s">
        <v>172</v>
      </c>
      <c r="AU111" s="246" t="s">
        <v>83</v>
      </c>
      <c r="AV111" s="14" t="s">
        <v>83</v>
      </c>
      <c r="AW111" s="14" t="s">
        <v>34</v>
      </c>
      <c r="AX111" s="14" t="s">
        <v>73</v>
      </c>
      <c r="AY111" s="246" t="s">
        <v>160</v>
      </c>
    </row>
    <row r="112" s="15" customFormat="1">
      <c r="A112" s="15"/>
      <c r="B112" s="247"/>
      <c r="C112" s="248"/>
      <c r="D112" s="227" t="s">
        <v>172</v>
      </c>
      <c r="E112" s="249" t="s">
        <v>94</v>
      </c>
      <c r="F112" s="250" t="s">
        <v>175</v>
      </c>
      <c r="G112" s="248"/>
      <c r="H112" s="251">
        <v>2.262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7" t="s">
        <v>172</v>
      </c>
      <c r="AU112" s="257" t="s">
        <v>83</v>
      </c>
      <c r="AV112" s="15" t="s">
        <v>168</v>
      </c>
      <c r="AW112" s="15" t="s">
        <v>34</v>
      </c>
      <c r="AX112" s="15" t="s">
        <v>81</v>
      </c>
      <c r="AY112" s="257" t="s">
        <v>160</v>
      </c>
    </row>
    <row r="113" s="2" customFormat="1" ht="55.5" customHeight="1">
      <c r="A113" s="40"/>
      <c r="B113" s="41"/>
      <c r="C113" s="207" t="s">
        <v>184</v>
      </c>
      <c r="D113" s="207" t="s">
        <v>163</v>
      </c>
      <c r="E113" s="208" t="s">
        <v>185</v>
      </c>
      <c r="F113" s="209" t="s">
        <v>186</v>
      </c>
      <c r="G113" s="210" t="s">
        <v>180</v>
      </c>
      <c r="H113" s="211">
        <v>2.262</v>
      </c>
      <c r="I113" s="212"/>
      <c r="J113" s="213">
        <f>ROUND(I113*H113,2)</f>
        <v>0</v>
      </c>
      <c r="K113" s="209" t="s">
        <v>167</v>
      </c>
      <c r="L113" s="46"/>
      <c r="M113" s="214" t="s">
        <v>19</v>
      </c>
      <c r="N113" s="215" t="s">
        <v>44</v>
      </c>
      <c r="O113" s="86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8" t="s">
        <v>168</v>
      </c>
      <c r="AT113" s="218" t="s">
        <v>163</v>
      </c>
      <c r="AU113" s="218" t="s">
        <v>83</v>
      </c>
      <c r="AY113" s="19" t="s">
        <v>160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9" t="s">
        <v>81</v>
      </c>
      <c r="BK113" s="219">
        <f>ROUND(I113*H113,2)</f>
        <v>0</v>
      </c>
      <c r="BL113" s="19" t="s">
        <v>168</v>
      </c>
      <c r="BM113" s="218" t="s">
        <v>187</v>
      </c>
    </row>
    <row r="114" s="2" customFormat="1">
      <c r="A114" s="40"/>
      <c r="B114" s="41"/>
      <c r="C114" s="42"/>
      <c r="D114" s="220" t="s">
        <v>170</v>
      </c>
      <c r="E114" s="42"/>
      <c r="F114" s="221" t="s">
        <v>188</v>
      </c>
      <c r="G114" s="42"/>
      <c r="H114" s="42"/>
      <c r="I114" s="222"/>
      <c r="J114" s="42"/>
      <c r="K114" s="42"/>
      <c r="L114" s="46"/>
      <c r="M114" s="223"/>
      <c r="N114" s="224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170</v>
      </c>
      <c r="AU114" s="19" t="s">
        <v>83</v>
      </c>
    </row>
    <row r="115" s="14" customFormat="1">
      <c r="A115" s="14"/>
      <c r="B115" s="236"/>
      <c r="C115" s="237"/>
      <c r="D115" s="227" t="s">
        <v>172</v>
      </c>
      <c r="E115" s="238" t="s">
        <v>19</v>
      </c>
      <c r="F115" s="239" t="s">
        <v>94</v>
      </c>
      <c r="G115" s="237"/>
      <c r="H115" s="240">
        <v>2.262</v>
      </c>
      <c r="I115" s="241"/>
      <c r="J115" s="237"/>
      <c r="K115" s="237"/>
      <c r="L115" s="242"/>
      <c r="M115" s="243"/>
      <c r="N115" s="244"/>
      <c r="O115" s="244"/>
      <c r="P115" s="244"/>
      <c r="Q115" s="244"/>
      <c r="R115" s="244"/>
      <c r="S115" s="244"/>
      <c r="T115" s="245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46" t="s">
        <v>172</v>
      </c>
      <c r="AU115" s="246" t="s">
        <v>83</v>
      </c>
      <c r="AV115" s="14" t="s">
        <v>83</v>
      </c>
      <c r="AW115" s="14" t="s">
        <v>34</v>
      </c>
      <c r="AX115" s="14" t="s">
        <v>81</v>
      </c>
      <c r="AY115" s="246" t="s">
        <v>160</v>
      </c>
    </row>
    <row r="116" s="2" customFormat="1" ht="62.7" customHeight="1">
      <c r="A116" s="40"/>
      <c r="B116" s="41"/>
      <c r="C116" s="207" t="s">
        <v>168</v>
      </c>
      <c r="D116" s="207" t="s">
        <v>163</v>
      </c>
      <c r="E116" s="208" t="s">
        <v>189</v>
      </c>
      <c r="F116" s="209" t="s">
        <v>190</v>
      </c>
      <c r="G116" s="210" t="s">
        <v>180</v>
      </c>
      <c r="H116" s="211">
        <v>2.262</v>
      </c>
      <c r="I116" s="212"/>
      <c r="J116" s="213">
        <f>ROUND(I116*H116,2)</f>
        <v>0</v>
      </c>
      <c r="K116" s="209" t="s">
        <v>167</v>
      </c>
      <c r="L116" s="46"/>
      <c r="M116" s="214" t="s">
        <v>19</v>
      </c>
      <c r="N116" s="215" t="s">
        <v>44</v>
      </c>
      <c r="O116" s="86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8" t="s">
        <v>168</v>
      </c>
      <c r="AT116" s="218" t="s">
        <v>163</v>
      </c>
      <c r="AU116" s="218" t="s">
        <v>83</v>
      </c>
      <c r="AY116" s="19" t="s">
        <v>160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9" t="s">
        <v>81</v>
      </c>
      <c r="BK116" s="219">
        <f>ROUND(I116*H116,2)</f>
        <v>0</v>
      </c>
      <c r="BL116" s="19" t="s">
        <v>168</v>
      </c>
      <c r="BM116" s="218" t="s">
        <v>191</v>
      </c>
    </row>
    <row r="117" s="2" customFormat="1">
      <c r="A117" s="40"/>
      <c r="B117" s="41"/>
      <c r="C117" s="42"/>
      <c r="D117" s="220" t="s">
        <v>170</v>
      </c>
      <c r="E117" s="42"/>
      <c r="F117" s="221" t="s">
        <v>192</v>
      </c>
      <c r="G117" s="42"/>
      <c r="H117" s="42"/>
      <c r="I117" s="222"/>
      <c r="J117" s="42"/>
      <c r="K117" s="42"/>
      <c r="L117" s="46"/>
      <c r="M117" s="223"/>
      <c r="N117" s="224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170</v>
      </c>
      <c r="AU117" s="19" t="s">
        <v>83</v>
      </c>
    </row>
    <row r="118" s="14" customFormat="1">
      <c r="A118" s="14"/>
      <c r="B118" s="236"/>
      <c r="C118" s="237"/>
      <c r="D118" s="227" t="s">
        <v>172</v>
      </c>
      <c r="E118" s="238" t="s">
        <v>19</v>
      </c>
      <c r="F118" s="239" t="s">
        <v>94</v>
      </c>
      <c r="G118" s="237"/>
      <c r="H118" s="240">
        <v>2.262</v>
      </c>
      <c r="I118" s="241"/>
      <c r="J118" s="237"/>
      <c r="K118" s="237"/>
      <c r="L118" s="242"/>
      <c r="M118" s="243"/>
      <c r="N118" s="244"/>
      <c r="O118" s="244"/>
      <c r="P118" s="244"/>
      <c r="Q118" s="244"/>
      <c r="R118" s="244"/>
      <c r="S118" s="244"/>
      <c r="T118" s="245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6" t="s">
        <v>172</v>
      </c>
      <c r="AU118" s="246" t="s">
        <v>83</v>
      </c>
      <c r="AV118" s="14" t="s">
        <v>83</v>
      </c>
      <c r="AW118" s="14" t="s">
        <v>34</v>
      </c>
      <c r="AX118" s="14" t="s">
        <v>81</v>
      </c>
      <c r="AY118" s="246" t="s">
        <v>160</v>
      </c>
    </row>
    <row r="119" s="2" customFormat="1" ht="37.8" customHeight="1">
      <c r="A119" s="40"/>
      <c r="B119" s="41"/>
      <c r="C119" s="207" t="s">
        <v>193</v>
      </c>
      <c r="D119" s="207" t="s">
        <v>163</v>
      </c>
      <c r="E119" s="208" t="s">
        <v>194</v>
      </c>
      <c r="F119" s="209" t="s">
        <v>195</v>
      </c>
      <c r="G119" s="210" t="s">
        <v>180</v>
      </c>
      <c r="H119" s="211">
        <v>2.262</v>
      </c>
      <c r="I119" s="212"/>
      <c r="J119" s="213">
        <f>ROUND(I119*H119,2)</f>
        <v>0</v>
      </c>
      <c r="K119" s="209" t="s">
        <v>167</v>
      </c>
      <c r="L119" s="46"/>
      <c r="M119" s="214" t="s">
        <v>19</v>
      </c>
      <c r="N119" s="215" t="s">
        <v>44</v>
      </c>
      <c r="O119" s="86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8" t="s">
        <v>168</v>
      </c>
      <c r="AT119" s="218" t="s">
        <v>163</v>
      </c>
      <c r="AU119" s="218" t="s">
        <v>83</v>
      </c>
      <c r="AY119" s="19" t="s">
        <v>160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9" t="s">
        <v>81</v>
      </c>
      <c r="BK119" s="219">
        <f>ROUND(I119*H119,2)</f>
        <v>0</v>
      </c>
      <c r="BL119" s="19" t="s">
        <v>168</v>
      </c>
      <c r="BM119" s="218" t="s">
        <v>196</v>
      </c>
    </row>
    <row r="120" s="2" customFormat="1">
      <c r="A120" s="40"/>
      <c r="B120" s="41"/>
      <c r="C120" s="42"/>
      <c r="D120" s="220" t="s">
        <v>170</v>
      </c>
      <c r="E120" s="42"/>
      <c r="F120" s="221" t="s">
        <v>197</v>
      </c>
      <c r="G120" s="42"/>
      <c r="H120" s="42"/>
      <c r="I120" s="222"/>
      <c r="J120" s="42"/>
      <c r="K120" s="42"/>
      <c r="L120" s="46"/>
      <c r="M120" s="223"/>
      <c r="N120" s="224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170</v>
      </c>
      <c r="AU120" s="19" t="s">
        <v>83</v>
      </c>
    </row>
    <row r="121" s="14" customFormat="1">
      <c r="A121" s="14"/>
      <c r="B121" s="236"/>
      <c r="C121" s="237"/>
      <c r="D121" s="227" t="s">
        <v>172</v>
      </c>
      <c r="E121" s="238" t="s">
        <v>19</v>
      </c>
      <c r="F121" s="239" t="s">
        <v>94</v>
      </c>
      <c r="G121" s="237"/>
      <c r="H121" s="240">
        <v>2.262</v>
      </c>
      <c r="I121" s="241"/>
      <c r="J121" s="237"/>
      <c r="K121" s="237"/>
      <c r="L121" s="242"/>
      <c r="M121" s="243"/>
      <c r="N121" s="244"/>
      <c r="O121" s="244"/>
      <c r="P121" s="244"/>
      <c r="Q121" s="244"/>
      <c r="R121" s="244"/>
      <c r="S121" s="244"/>
      <c r="T121" s="245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46" t="s">
        <v>172</v>
      </c>
      <c r="AU121" s="246" t="s">
        <v>83</v>
      </c>
      <c r="AV121" s="14" t="s">
        <v>83</v>
      </c>
      <c r="AW121" s="14" t="s">
        <v>34</v>
      </c>
      <c r="AX121" s="14" t="s">
        <v>81</v>
      </c>
      <c r="AY121" s="246" t="s">
        <v>160</v>
      </c>
    </row>
    <row r="122" s="2" customFormat="1" ht="37.8" customHeight="1">
      <c r="A122" s="40"/>
      <c r="B122" s="41"/>
      <c r="C122" s="207" t="s">
        <v>198</v>
      </c>
      <c r="D122" s="207" t="s">
        <v>163</v>
      </c>
      <c r="E122" s="208" t="s">
        <v>199</v>
      </c>
      <c r="F122" s="209" t="s">
        <v>200</v>
      </c>
      <c r="G122" s="210" t="s">
        <v>166</v>
      </c>
      <c r="H122" s="211">
        <v>3.48</v>
      </c>
      <c r="I122" s="212"/>
      <c r="J122" s="213">
        <f>ROUND(I122*H122,2)</f>
        <v>0</v>
      </c>
      <c r="K122" s="209" t="s">
        <v>167</v>
      </c>
      <c r="L122" s="46"/>
      <c r="M122" s="214" t="s">
        <v>19</v>
      </c>
      <c r="N122" s="215" t="s">
        <v>44</v>
      </c>
      <c r="O122" s="86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8" t="s">
        <v>168</v>
      </c>
      <c r="AT122" s="218" t="s">
        <v>163</v>
      </c>
      <c r="AU122" s="218" t="s">
        <v>83</v>
      </c>
      <c r="AY122" s="19" t="s">
        <v>160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9" t="s">
        <v>81</v>
      </c>
      <c r="BK122" s="219">
        <f>ROUND(I122*H122,2)</f>
        <v>0</v>
      </c>
      <c r="BL122" s="19" t="s">
        <v>168</v>
      </c>
      <c r="BM122" s="218" t="s">
        <v>201</v>
      </c>
    </row>
    <row r="123" s="2" customFormat="1">
      <c r="A123" s="40"/>
      <c r="B123" s="41"/>
      <c r="C123" s="42"/>
      <c r="D123" s="220" t="s">
        <v>170</v>
      </c>
      <c r="E123" s="42"/>
      <c r="F123" s="221" t="s">
        <v>202</v>
      </c>
      <c r="G123" s="42"/>
      <c r="H123" s="42"/>
      <c r="I123" s="222"/>
      <c r="J123" s="42"/>
      <c r="K123" s="42"/>
      <c r="L123" s="46"/>
      <c r="M123" s="223"/>
      <c r="N123" s="224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170</v>
      </c>
      <c r="AU123" s="19" t="s">
        <v>83</v>
      </c>
    </row>
    <row r="124" s="13" customFormat="1">
      <c r="A124" s="13"/>
      <c r="B124" s="225"/>
      <c r="C124" s="226"/>
      <c r="D124" s="227" t="s">
        <v>172</v>
      </c>
      <c r="E124" s="228" t="s">
        <v>19</v>
      </c>
      <c r="F124" s="229" t="s">
        <v>173</v>
      </c>
      <c r="G124" s="226"/>
      <c r="H124" s="228" t="s">
        <v>19</v>
      </c>
      <c r="I124" s="230"/>
      <c r="J124" s="226"/>
      <c r="K124" s="226"/>
      <c r="L124" s="231"/>
      <c r="M124" s="232"/>
      <c r="N124" s="233"/>
      <c r="O124" s="233"/>
      <c r="P124" s="233"/>
      <c r="Q124" s="233"/>
      <c r="R124" s="233"/>
      <c r="S124" s="233"/>
      <c r="T124" s="234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5" t="s">
        <v>172</v>
      </c>
      <c r="AU124" s="235" t="s">
        <v>83</v>
      </c>
      <c r="AV124" s="13" t="s">
        <v>81</v>
      </c>
      <c r="AW124" s="13" t="s">
        <v>34</v>
      </c>
      <c r="AX124" s="13" t="s">
        <v>73</v>
      </c>
      <c r="AY124" s="235" t="s">
        <v>160</v>
      </c>
    </row>
    <row r="125" s="14" customFormat="1">
      <c r="A125" s="14"/>
      <c r="B125" s="236"/>
      <c r="C125" s="237"/>
      <c r="D125" s="227" t="s">
        <v>172</v>
      </c>
      <c r="E125" s="238" t="s">
        <v>19</v>
      </c>
      <c r="F125" s="239" t="s">
        <v>203</v>
      </c>
      <c r="G125" s="237"/>
      <c r="H125" s="240">
        <v>3.48</v>
      </c>
      <c r="I125" s="241"/>
      <c r="J125" s="237"/>
      <c r="K125" s="237"/>
      <c r="L125" s="242"/>
      <c r="M125" s="243"/>
      <c r="N125" s="244"/>
      <c r="O125" s="244"/>
      <c r="P125" s="244"/>
      <c r="Q125" s="244"/>
      <c r="R125" s="244"/>
      <c r="S125" s="244"/>
      <c r="T125" s="245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46" t="s">
        <v>172</v>
      </c>
      <c r="AU125" s="246" t="s">
        <v>83</v>
      </c>
      <c r="AV125" s="14" t="s">
        <v>83</v>
      </c>
      <c r="AW125" s="14" t="s">
        <v>34</v>
      </c>
      <c r="AX125" s="14" t="s">
        <v>73</v>
      </c>
      <c r="AY125" s="246" t="s">
        <v>160</v>
      </c>
    </row>
    <row r="126" s="15" customFormat="1">
      <c r="A126" s="15"/>
      <c r="B126" s="247"/>
      <c r="C126" s="248"/>
      <c r="D126" s="227" t="s">
        <v>172</v>
      </c>
      <c r="E126" s="249" t="s">
        <v>204</v>
      </c>
      <c r="F126" s="250" t="s">
        <v>175</v>
      </c>
      <c r="G126" s="248"/>
      <c r="H126" s="251">
        <v>3.48</v>
      </c>
      <c r="I126" s="252"/>
      <c r="J126" s="248"/>
      <c r="K126" s="248"/>
      <c r="L126" s="253"/>
      <c r="M126" s="254"/>
      <c r="N126" s="255"/>
      <c r="O126" s="255"/>
      <c r="P126" s="255"/>
      <c r="Q126" s="255"/>
      <c r="R126" s="255"/>
      <c r="S126" s="255"/>
      <c r="T126" s="256"/>
      <c r="U126" s="15"/>
      <c r="V126" s="15"/>
      <c r="W126" s="15"/>
      <c r="X126" s="15"/>
      <c r="Y126" s="15"/>
      <c r="Z126" s="15"/>
      <c r="AA126" s="15"/>
      <c r="AB126" s="15"/>
      <c r="AC126" s="15"/>
      <c r="AD126" s="15"/>
      <c r="AE126" s="15"/>
      <c r="AT126" s="257" t="s">
        <v>172</v>
      </c>
      <c r="AU126" s="257" t="s">
        <v>83</v>
      </c>
      <c r="AV126" s="15" t="s">
        <v>168</v>
      </c>
      <c r="AW126" s="15" t="s">
        <v>34</v>
      </c>
      <c r="AX126" s="15" t="s">
        <v>81</v>
      </c>
      <c r="AY126" s="257" t="s">
        <v>160</v>
      </c>
    </row>
    <row r="127" s="2" customFormat="1" ht="44.25" customHeight="1">
      <c r="A127" s="40"/>
      <c r="B127" s="41"/>
      <c r="C127" s="207" t="s">
        <v>205</v>
      </c>
      <c r="D127" s="207" t="s">
        <v>163</v>
      </c>
      <c r="E127" s="208" t="s">
        <v>206</v>
      </c>
      <c r="F127" s="209" t="s">
        <v>207</v>
      </c>
      <c r="G127" s="210" t="s">
        <v>208</v>
      </c>
      <c r="H127" s="211">
        <v>2.262</v>
      </c>
      <c r="I127" s="212"/>
      <c r="J127" s="213">
        <f>ROUND(I127*H127,2)</f>
        <v>0</v>
      </c>
      <c r="K127" s="209" t="s">
        <v>167</v>
      </c>
      <c r="L127" s="46"/>
      <c r="M127" s="214" t="s">
        <v>19</v>
      </c>
      <c r="N127" s="215" t="s">
        <v>44</v>
      </c>
      <c r="O127" s="86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8" t="s">
        <v>168</v>
      </c>
      <c r="AT127" s="218" t="s">
        <v>163</v>
      </c>
      <c r="AU127" s="218" t="s">
        <v>83</v>
      </c>
      <c r="AY127" s="19" t="s">
        <v>160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9" t="s">
        <v>81</v>
      </c>
      <c r="BK127" s="219">
        <f>ROUND(I127*H127,2)</f>
        <v>0</v>
      </c>
      <c r="BL127" s="19" t="s">
        <v>168</v>
      </c>
      <c r="BM127" s="218" t="s">
        <v>209</v>
      </c>
    </row>
    <row r="128" s="2" customFormat="1">
      <c r="A128" s="40"/>
      <c r="B128" s="41"/>
      <c r="C128" s="42"/>
      <c r="D128" s="220" t="s">
        <v>170</v>
      </c>
      <c r="E128" s="42"/>
      <c r="F128" s="221" t="s">
        <v>210</v>
      </c>
      <c r="G128" s="42"/>
      <c r="H128" s="42"/>
      <c r="I128" s="222"/>
      <c r="J128" s="42"/>
      <c r="K128" s="42"/>
      <c r="L128" s="46"/>
      <c r="M128" s="223"/>
      <c r="N128" s="224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170</v>
      </c>
      <c r="AU128" s="19" t="s">
        <v>83</v>
      </c>
    </row>
    <row r="129" s="14" customFormat="1">
      <c r="A129" s="14"/>
      <c r="B129" s="236"/>
      <c r="C129" s="237"/>
      <c r="D129" s="227" t="s">
        <v>172</v>
      </c>
      <c r="E129" s="238" t="s">
        <v>19</v>
      </c>
      <c r="F129" s="239" t="s">
        <v>94</v>
      </c>
      <c r="G129" s="237"/>
      <c r="H129" s="240">
        <v>2.262</v>
      </c>
      <c r="I129" s="241"/>
      <c r="J129" s="237"/>
      <c r="K129" s="237"/>
      <c r="L129" s="242"/>
      <c r="M129" s="243"/>
      <c r="N129" s="244"/>
      <c r="O129" s="244"/>
      <c r="P129" s="244"/>
      <c r="Q129" s="244"/>
      <c r="R129" s="244"/>
      <c r="S129" s="244"/>
      <c r="T129" s="245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6" t="s">
        <v>172</v>
      </c>
      <c r="AU129" s="246" t="s">
        <v>83</v>
      </c>
      <c r="AV129" s="14" t="s">
        <v>83</v>
      </c>
      <c r="AW129" s="14" t="s">
        <v>34</v>
      </c>
      <c r="AX129" s="14" t="s">
        <v>81</v>
      </c>
      <c r="AY129" s="246" t="s">
        <v>160</v>
      </c>
    </row>
    <row r="130" s="2" customFormat="1" ht="37.8" customHeight="1">
      <c r="A130" s="40"/>
      <c r="B130" s="41"/>
      <c r="C130" s="207" t="s">
        <v>211</v>
      </c>
      <c r="D130" s="207" t="s">
        <v>163</v>
      </c>
      <c r="E130" s="208" t="s">
        <v>212</v>
      </c>
      <c r="F130" s="209" t="s">
        <v>213</v>
      </c>
      <c r="G130" s="210" t="s">
        <v>180</v>
      </c>
      <c r="H130" s="211">
        <v>2.262</v>
      </c>
      <c r="I130" s="212"/>
      <c r="J130" s="213">
        <f>ROUND(I130*H130,2)</f>
        <v>0</v>
      </c>
      <c r="K130" s="209" t="s">
        <v>167</v>
      </c>
      <c r="L130" s="46"/>
      <c r="M130" s="214" t="s">
        <v>19</v>
      </c>
      <c r="N130" s="215" t="s">
        <v>44</v>
      </c>
      <c r="O130" s="86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8" t="s">
        <v>168</v>
      </c>
      <c r="AT130" s="218" t="s">
        <v>163</v>
      </c>
      <c r="AU130" s="218" t="s">
        <v>83</v>
      </c>
      <c r="AY130" s="19" t="s">
        <v>160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9" t="s">
        <v>81</v>
      </c>
      <c r="BK130" s="219">
        <f>ROUND(I130*H130,2)</f>
        <v>0</v>
      </c>
      <c r="BL130" s="19" t="s">
        <v>168</v>
      </c>
      <c r="BM130" s="218" t="s">
        <v>214</v>
      </c>
    </row>
    <row r="131" s="2" customFormat="1">
      <c r="A131" s="40"/>
      <c r="B131" s="41"/>
      <c r="C131" s="42"/>
      <c r="D131" s="220" t="s">
        <v>170</v>
      </c>
      <c r="E131" s="42"/>
      <c r="F131" s="221" t="s">
        <v>215</v>
      </c>
      <c r="G131" s="42"/>
      <c r="H131" s="42"/>
      <c r="I131" s="222"/>
      <c r="J131" s="42"/>
      <c r="K131" s="42"/>
      <c r="L131" s="46"/>
      <c r="M131" s="223"/>
      <c r="N131" s="224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170</v>
      </c>
      <c r="AU131" s="19" t="s">
        <v>83</v>
      </c>
    </row>
    <row r="132" s="14" customFormat="1">
      <c r="A132" s="14"/>
      <c r="B132" s="236"/>
      <c r="C132" s="237"/>
      <c r="D132" s="227" t="s">
        <v>172</v>
      </c>
      <c r="E132" s="238" t="s">
        <v>19</v>
      </c>
      <c r="F132" s="239" t="s">
        <v>94</v>
      </c>
      <c r="G132" s="237"/>
      <c r="H132" s="240">
        <v>2.262</v>
      </c>
      <c r="I132" s="241"/>
      <c r="J132" s="237"/>
      <c r="K132" s="237"/>
      <c r="L132" s="242"/>
      <c r="M132" s="243"/>
      <c r="N132" s="244"/>
      <c r="O132" s="244"/>
      <c r="P132" s="244"/>
      <c r="Q132" s="244"/>
      <c r="R132" s="244"/>
      <c r="S132" s="244"/>
      <c r="T132" s="245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6" t="s">
        <v>172</v>
      </c>
      <c r="AU132" s="246" t="s">
        <v>83</v>
      </c>
      <c r="AV132" s="14" t="s">
        <v>83</v>
      </c>
      <c r="AW132" s="14" t="s">
        <v>34</v>
      </c>
      <c r="AX132" s="14" t="s">
        <v>81</v>
      </c>
      <c r="AY132" s="246" t="s">
        <v>160</v>
      </c>
    </row>
    <row r="133" s="12" customFormat="1" ht="22.8" customHeight="1">
      <c r="A133" s="12"/>
      <c r="B133" s="191"/>
      <c r="C133" s="192"/>
      <c r="D133" s="193" t="s">
        <v>72</v>
      </c>
      <c r="E133" s="205" t="s">
        <v>83</v>
      </c>
      <c r="F133" s="205" t="s">
        <v>216</v>
      </c>
      <c r="G133" s="192"/>
      <c r="H133" s="192"/>
      <c r="I133" s="195"/>
      <c r="J133" s="206">
        <f>BK133</f>
        <v>0</v>
      </c>
      <c r="K133" s="192"/>
      <c r="L133" s="197"/>
      <c r="M133" s="198"/>
      <c r="N133" s="199"/>
      <c r="O133" s="199"/>
      <c r="P133" s="200">
        <f>SUM(P134:P148)</f>
        <v>0</v>
      </c>
      <c r="Q133" s="199"/>
      <c r="R133" s="200">
        <f>SUM(R134:R148)</f>
        <v>0.94355345000000002</v>
      </c>
      <c r="S133" s="199"/>
      <c r="T133" s="201">
        <f>SUM(T134:T148)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02" t="s">
        <v>81</v>
      </c>
      <c r="AT133" s="203" t="s">
        <v>72</v>
      </c>
      <c r="AU133" s="203" t="s">
        <v>81</v>
      </c>
      <c r="AY133" s="202" t="s">
        <v>160</v>
      </c>
      <c r="BK133" s="204">
        <f>SUM(BK134:BK148)</f>
        <v>0</v>
      </c>
    </row>
    <row r="134" s="2" customFormat="1" ht="49.05" customHeight="1">
      <c r="A134" s="40"/>
      <c r="B134" s="41"/>
      <c r="C134" s="207" t="s">
        <v>217</v>
      </c>
      <c r="D134" s="207" t="s">
        <v>163</v>
      </c>
      <c r="E134" s="208" t="s">
        <v>218</v>
      </c>
      <c r="F134" s="209" t="s">
        <v>219</v>
      </c>
      <c r="G134" s="210" t="s">
        <v>180</v>
      </c>
      <c r="H134" s="211">
        <v>0.34499999999999997</v>
      </c>
      <c r="I134" s="212"/>
      <c r="J134" s="213">
        <f>ROUND(I134*H134,2)</f>
        <v>0</v>
      </c>
      <c r="K134" s="209" t="s">
        <v>19</v>
      </c>
      <c r="L134" s="46"/>
      <c r="M134" s="214" t="s">
        <v>19</v>
      </c>
      <c r="N134" s="215" t="s">
        <v>44</v>
      </c>
      <c r="O134" s="86"/>
      <c r="P134" s="216">
        <f>O134*H134</f>
        <v>0</v>
      </c>
      <c r="Q134" s="216">
        <v>2.5504500000000001</v>
      </c>
      <c r="R134" s="216">
        <f>Q134*H134</f>
        <v>0.87990524999999997</v>
      </c>
      <c r="S134" s="216">
        <v>0</v>
      </c>
      <c r="T134" s="217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8" t="s">
        <v>168</v>
      </c>
      <c r="AT134" s="218" t="s">
        <v>163</v>
      </c>
      <c r="AU134" s="218" t="s">
        <v>83</v>
      </c>
      <c r="AY134" s="19" t="s">
        <v>160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9" t="s">
        <v>81</v>
      </c>
      <c r="BK134" s="219">
        <f>ROUND(I134*H134,2)</f>
        <v>0</v>
      </c>
      <c r="BL134" s="19" t="s">
        <v>168</v>
      </c>
      <c r="BM134" s="218" t="s">
        <v>220</v>
      </c>
    </row>
    <row r="135" s="13" customFormat="1">
      <c r="A135" s="13"/>
      <c r="B135" s="225"/>
      <c r="C135" s="226"/>
      <c r="D135" s="227" t="s">
        <v>172</v>
      </c>
      <c r="E135" s="228" t="s">
        <v>19</v>
      </c>
      <c r="F135" s="229" t="s">
        <v>173</v>
      </c>
      <c r="G135" s="226"/>
      <c r="H135" s="228" t="s">
        <v>19</v>
      </c>
      <c r="I135" s="230"/>
      <c r="J135" s="226"/>
      <c r="K135" s="226"/>
      <c r="L135" s="231"/>
      <c r="M135" s="232"/>
      <c r="N135" s="233"/>
      <c r="O135" s="233"/>
      <c r="P135" s="233"/>
      <c r="Q135" s="233"/>
      <c r="R135" s="233"/>
      <c r="S135" s="233"/>
      <c r="T135" s="234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35" t="s">
        <v>172</v>
      </c>
      <c r="AU135" s="235" t="s">
        <v>83</v>
      </c>
      <c r="AV135" s="13" t="s">
        <v>81</v>
      </c>
      <c r="AW135" s="13" t="s">
        <v>34</v>
      </c>
      <c r="AX135" s="13" t="s">
        <v>73</v>
      </c>
      <c r="AY135" s="235" t="s">
        <v>160</v>
      </c>
    </row>
    <row r="136" s="14" customFormat="1">
      <c r="A136" s="14"/>
      <c r="B136" s="236"/>
      <c r="C136" s="237"/>
      <c r="D136" s="227" t="s">
        <v>172</v>
      </c>
      <c r="E136" s="238" t="s">
        <v>19</v>
      </c>
      <c r="F136" s="239" t="s">
        <v>221</v>
      </c>
      <c r="G136" s="237"/>
      <c r="H136" s="240">
        <v>0.34499999999999997</v>
      </c>
      <c r="I136" s="241"/>
      <c r="J136" s="237"/>
      <c r="K136" s="237"/>
      <c r="L136" s="242"/>
      <c r="M136" s="243"/>
      <c r="N136" s="244"/>
      <c r="O136" s="244"/>
      <c r="P136" s="244"/>
      <c r="Q136" s="244"/>
      <c r="R136" s="244"/>
      <c r="S136" s="244"/>
      <c r="T136" s="24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6" t="s">
        <v>172</v>
      </c>
      <c r="AU136" s="246" t="s">
        <v>83</v>
      </c>
      <c r="AV136" s="14" t="s">
        <v>83</v>
      </c>
      <c r="AW136" s="14" t="s">
        <v>34</v>
      </c>
      <c r="AX136" s="14" t="s">
        <v>73</v>
      </c>
      <c r="AY136" s="246" t="s">
        <v>160</v>
      </c>
    </row>
    <row r="137" s="15" customFormat="1">
      <c r="A137" s="15"/>
      <c r="B137" s="247"/>
      <c r="C137" s="248"/>
      <c r="D137" s="227" t="s">
        <v>172</v>
      </c>
      <c r="E137" s="249" t="s">
        <v>96</v>
      </c>
      <c r="F137" s="250" t="s">
        <v>175</v>
      </c>
      <c r="G137" s="248"/>
      <c r="H137" s="251">
        <v>0.34499999999999997</v>
      </c>
      <c r="I137" s="252"/>
      <c r="J137" s="248"/>
      <c r="K137" s="248"/>
      <c r="L137" s="253"/>
      <c r="M137" s="254"/>
      <c r="N137" s="255"/>
      <c r="O137" s="255"/>
      <c r="P137" s="255"/>
      <c r="Q137" s="255"/>
      <c r="R137" s="255"/>
      <c r="S137" s="255"/>
      <c r="T137" s="25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57" t="s">
        <v>172</v>
      </c>
      <c r="AU137" s="257" t="s">
        <v>83</v>
      </c>
      <c r="AV137" s="15" t="s">
        <v>168</v>
      </c>
      <c r="AW137" s="15" t="s">
        <v>34</v>
      </c>
      <c r="AX137" s="15" t="s">
        <v>81</v>
      </c>
      <c r="AY137" s="257" t="s">
        <v>160</v>
      </c>
    </row>
    <row r="138" s="2" customFormat="1" ht="24.15" customHeight="1">
      <c r="A138" s="40"/>
      <c r="B138" s="41"/>
      <c r="C138" s="207" t="s">
        <v>222</v>
      </c>
      <c r="D138" s="207" t="s">
        <v>163</v>
      </c>
      <c r="E138" s="208" t="s">
        <v>223</v>
      </c>
      <c r="F138" s="209" t="s">
        <v>224</v>
      </c>
      <c r="G138" s="210" t="s">
        <v>166</v>
      </c>
      <c r="H138" s="211">
        <v>3.4449999999999998</v>
      </c>
      <c r="I138" s="212"/>
      <c r="J138" s="213">
        <f>ROUND(I138*H138,2)</f>
        <v>0</v>
      </c>
      <c r="K138" s="209" t="s">
        <v>167</v>
      </c>
      <c r="L138" s="46"/>
      <c r="M138" s="214" t="s">
        <v>19</v>
      </c>
      <c r="N138" s="215" t="s">
        <v>44</v>
      </c>
      <c r="O138" s="86"/>
      <c r="P138" s="216">
        <f>O138*H138</f>
        <v>0</v>
      </c>
      <c r="Q138" s="216">
        <v>0.0077000000000000002</v>
      </c>
      <c r="R138" s="216">
        <f>Q138*H138</f>
        <v>0.026526499999999998</v>
      </c>
      <c r="S138" s="216">
        <v>0</v>
      </c>
      <c r="T138" s="217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8" t="s">
        <v>168</v>
      </c>
      <c r="AT138" s="218" t="s">
        <v>163</v>
      </c>
      <c r="AU138" s="218" t="s">
        <v>83</v>
      </c>
      <c r="AY138" s="19" t="s">
        <v>160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9" t="s">
        <v>81</v>
      </c>
      <c r="BK138" s="219">
        <f>ROUND(I138*H138,2)</f>
        <v>0</v>
      </c>
      <c r="BL138" s="19" t="s">
        <v>168</v>
      </c>
      <c r="BM138" s="218" t="s">
        <v>225</v>
      </c>
    </row>
    <row r="139" s="2" customFormat="1">
      <c r="A139" s="40"/>
      <c r="B139" s="41"/>
      <c r="C139" s="42"/>
      <c r="D139" s="220" t="s">
        <v>170</v>
      </c>
      <c r="E139" s="42"/>
      <c r="F139" s="221" t="s">
        <v>226</v>
      </c>
      <c r="G139" s="42"/>
      <c r="H139" s="42"/>
      <c r="I139" s="222"/>
      <c r="J139" s="42"/>
      <c r="K139" s="42"/>
      <c r="L139" s="46"/>
      <c r="M139" s="223"/>
      <c r="N139" s="224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170</v>
      </c>
      <c r="AU139" s="19" t="s">
        <v>83</v>
      </c>
    </row>
    <row r="140" s="13" customFormat="1">
      <c r="A140" s="13"/>
      <c r="B140" s="225"/>
      <c r="C140" s="226"/>
      <c r="D140" s="227" t="s">
        <v>172</v>
      </c>
      <c r="E140" s="228" t="s">
        <v>19</v>
      </c>
      <c r="F140" s="229" t="s">
        <v>173</v>
      </c>
      <c r="G140" s="226"/>
      <c r="H140" s="228" t="s">
        <v>19</v>
      </c>
      <c r="I140" s="230"/>
      <c r="J140" s="226"/>
      <c r="K140" s="226"/>
      <c r="L140" s="231"/>
      <c r="M140" s="232"/>
      <c r="N140" s="233"/>
      <c r="O140" s="233"/>
      <c r="P140" s="233"/>
      <c r="Q140" s="233"/>
      <c r="R140" s="233"/>
      <c r="S140" s="233"/>
      <c r="T140" s="234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5" t="s">
        <v>172</v>
      </c>
      <c r="AU140" s="235" t="s">
        <v>83</v>
      </c>
      <c r="AV140" s="13" t="s">
        <v>81</v>
      </c>
      <c r="AW140" s="13" t="s">
        <v>34</v>
      </c>
      <c r="AX140" s="13" t="s">
        <v>73</v>
      </c>
      <c r="AY140" s="235" t="s">
        <v>160</v>
      </c>
    </row>
    <row r="141" s="14" customFormat="1">
      <c r="A141" s="14"/>
      <c r="B141" s="236"/>
      <c r="C141" s="237"/>
      <c r="D141" s="227" t="s">
        <v>172</v>
      </c>
      <c r="E141" s="238" t="s">
        <v>19</v>
      </c>
      <c r="F141" s="239" t="s">
        <v>227</v>
      </c>
      <c r="G141" s="237"/>
      <c r="H141" s="240">
        <v>3.4449999999999998</v>
      </c>
      <c r="I141" s="241"/>
      <c r="J141" s="237"/>
      <c r="K141" s="237"/>
      <c r="L141" s="242"/>
      <c r="M141" s="243"/>
      <c r="N141" s="244"/>
      <c r="O141" s="244"/>
      <c r="P141" s="244"/>
      <c r="Q141" s="244"/>
      <c r="R141" s="244"/>
      <c r="S141" s="244"/>
      <c r="T141" s="24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6" t="s">
        <v>172</v>
      </c>
      <c r="AU141" s="246" t="s">
        <v>83</v>
      </c>
      <c r="AV141" s="14" t="s">
        <v>83</v>
      </c>
      <c r="AW141" s="14" t="s">
        <v>34</v>
      </c>
      <c r="AX141" s="14" t="s">
        <v>81</v>
      </c>
      <c r="AY141" s="246" t="s">
        <v>160</v>
      </c>
    </row>
    <row r="142" s="2" customFormat="1" ht="24.15" customHeight="1">
      <c r="A142" s="40"/>
      <c r="B142" s="41"/>
      <c r="C142" s="207" t="s">
        <v>161</v>
      </c>
      <c r="D142" s="207" t="s">
        <v>163</v>
      </c>
      <c r="E142" s="208" t="s">
        <v>228</v>
      </c>
      <c r="F142" s="209" t="s">
        <v>229</v>
      </c>
      <c r="G142" s="210" t="s">
        <v>166</v>
      </c>
      <c r="H142" s="211">
        <v>3.4449999999999998</v>
      </c>
      <c r="I142" s="212"/>
      <c r="J142" s="213">
        <f>ROUND(I142*H142,2)</f>
        <v>0</v>
      </c>
      <c r="K142" s="209" t="s">
        <v>167</v>
      </c>
      <c r="L142" s="46"/>
      <c r="M142" s="214" t="s">
        <v>19</v>
      </c>
      <c r="N142" s="215" t="s">
        <v>44</v>
      </c>
      <c r="O142" s="86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8" t="s">
        <v>168</v>
      </c>
      <c r="AT142" s="218" t="s">
        <v>163</v>
      </c>
      <c r="AU142" s="218" t="s">
        <v>83</v>
      </c>
      <c r="AY142" s="19" t="s">
        <v>160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9" t="s">
        <v>81</v>
      </c>
      <c r="BK142" s="219">
        <f>ROUND(I142*H142,2)</f>
        <v>0</v>
      </c>
      <c r="BL142" s="19" t="s">
        <v>168</v>
      </c>
      <c r="BM142" s="218" t="s">
        <v>230</v>
      </c>
    </row>
    <row r="143" s="2" customFormat="1">
      <c r="A143" s="40"/>
      <c r="B143" s="41"/>
      <c r="C143" s="42"/>
      <c r="D143" s="220" t="s">
        <v>170</v>
      </c>
      <c r="E143" s="42"/>
      <c r="F143" s="221" t="s">
        <v>231</v>
      </c>
      <c r="G143" s="42"/>
      <c r="H143" s="42"/>
      <c r="I143" s="222"/>
      <c r="J143" s="42"/>
      <c r="K143" s="42"/>
      <c r="L143" s="46"/>
      <c r="M143" s="223"/>
      <c r="N143" s="224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170</v>
      </c>
      <c r="AU143" s="19" t="s">
        <v>83</v>
      </c>
    </row>
    <row r="144" s="13" customFormat="1">
      <c r="A144" s="13"/>
      <c r="B144" s="225"/>
      <c r="C144" s="226"/>
      <c r="D144" s="227" t="s">
        <v>172</v>
      </c>
      <c r="E144" s="228" t="s">
        <v>19</v>
      </c>
      <c r="F144" s="229" t="s">
        <v>173</v>
      </c>
      <c r="G144" s="226"/>
      <c r="H144" s="228" t="s">
        <v>19</v>
      </c>
      <c r="I144" s="230"/>
      <c r="J144" s="226"/>
      <c r="K144" s="226"/>
      <c r="L144" s="231"/>
      <c r="M144" s="232"/>
      <c r="N144" s="233"/>
      <c r="O144" s="233"/>
      <c r="P144" s="233"/>
      <c r="Q144" s="233"/>
      <c r="R144" s="233"/>
      <c r="S144" s="233"/>
      <c r="T144" s="234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5" t="s">
        <v>172</v>
      </c>
      <c r="AU144" s="235" t="s">
        <v>83</v>
      </c>
      <c r="AV144" s="13" t="s">
        <v>81</v>
      </c>
      <c r="AW144" s="13" t="s">
        <v>34</v>
      </c>
      <c r="AX144" s="13" t="s">
        <v>73</v>
      </c>
      <c r="AY144" s="235" t="s">
        <v>160</v>
      </c>
    </row>
    <row r="145" s="14" customFormat="1">
      <c r="A145" s="14"/>
      <c r="B145" s="236"/>
      <c r="C145" s="237"/>
      <c r="D145" s="227" t="s">
        <v>172</v>
      </c>
      <c r="E145" s="238" t="s">
        <v>19</v>
      </c>
      <c r="F145" s="239" t="s">
        <v>227</v>
      </c>
      <c r="G145" s="237"/>
      <c r="H145" s="240">
        <v>3.4449999999999998</v>
      </c>
      <c r="I145" s="241"/>
      <c r="J145" s="237"/>
      <c r="K145" s="237"/>
      <c r="L145" s="242"/>
      <c r="M145" s="243"/>
      <c r="N145" s="244"/>
      <c r="O145" s="244"/>
      <c r="P145" s="244"/>
      <c r="Q145" s="244"/>
      <c r="R145" s="244"/>
      <c r="S145" s="244"/>
      <c r="T145" s="245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6" t="s">
        <v>172</v>
      </c>
      <c r="AU145" s="246" t="s">
        <v>83</v>
      </c>
      <c r="AV145" s="14" t="s">
        <v>83</v>
      </c>
      <c r="AW145" s="14" t="s">
        <v>34</v>
      </c>
      <c r="AX145" s="14" t="s">
        <v>81</v>
      </c>
      <c r="AY145" s="246" t="s">
        <v>160</v>
      </c>
    </row>
    <row r="146" s="2" customFormat="1" ht="24.15" customHeight="1">
      <c r="A146" s="40"/>
      <c r="B146" s="41"/>
      <c r="C146" s="207" t="s">
        <v>8</v>
      </c>
      <c r="D146" s="207" t="s">
        <v>163</v>
      </c>
      <c r="E146" s="208" t="s">
        <v>232</v>
      </c>
      <c r="F146" s="209" t="s">
        <v>233</v>
      </c>
      <c r="G146" s="210" t="s">
        <v>208</v>
      </c>
      <c r="H146" s="211">
        <v>0.035000000000000003</v>
      </c>
      <c r="I146" s="212"/>
      <c r="J146" s="213">
        <f>ROUND(I146*H146,2)</f>
        <v>0</v>
      </c>
      <c r="K146" s="209" t="s">
        <v>167</v>
      </c>
      <c r="L146" s="46"/>
      <c r="M146" s="214" t="s">
        <v>19</v>
      </c>
      <c r="N146" s="215" t="s">
        <v>44</v>
      </c>
      <c r="O146" s="86"/>
      <c r="P146" s="216">
        <f>O146*H146</f>
        <v>0</v>
      </c>
      <c r="Q146" s="216">
        <v>1.0606199999999999</v>
      </c>
      <c r="R146" s="216">
        <f>Q146*H146</f>
        <v>0.037121700000000001</v>
      </c>
      <c r="S146" s="216">
        <v>0</v>
      </c>
      <c r="T146" s="217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8" t="s">
        <v>168</v>
      </c>
      <c r="AT146" s="218" t="s">
        <v>163</v>
      </c>
      <c r="AU146" s="218" t="s">
        <v>83</v>
      </c>
      <c r="AY146" s="19" t="s">
        <v>160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9" t="s">
        <v>81</v>
      </c>
      <c r="BK146" s="219">
        <f>ROUND(I146*H146,2)</f>
        <v>0</v>
      </c>
      <c r="BL146" s="19" t="s">
        <v>168</v>
      </c>
      <c r="BM146" s="218" t="s">
        <v>234</v>
      </c>
    </row>
    <row r="147" s="2" customFormat="1">
      <c r="A147" s="40"/>
      <c r="B147" s="41"/>
      <c r="C147" s="42"/>
      <c r="D147" s="220" t="s">
        <v>170</v>
      </c>
      <c r="E147" s="42"/>
      <c r="F147" s="221" t="s">
        <v>235</v>
      </c>
      <c r="G147" s="42"/>
      <c r="H147" s="42"/>
      <c r="I147" s="222"/>
      <c r="J147" s="42"/>
      <c r="K147" s="42"/>
      <c r="L147" s="46"/>
      <c r="M147" s="223"/>
      <c r="N147" s="224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170</v>
      </c>
      <c r="AU147" s="19" t="s">
        <v>83</v>
      </c>
    </row>
    <row r="148" s="14" customFormat="1">
      <c r="A148" s="14"/>
      <c r="B148" s="236"/>
      <c r="C148" s="237"/>
      <c r="D148" s="227" t="s">
        <v>172</v>
      </c>
      <c r="E148" s="238" t="s">
        <v>19</v>
      </c>
      <c r="F148" s="239" t="s">
        <v>236</v>
      </c>
      <c r="G148" s="237"/>
      <c r="H148" s="240">
        <v>0.035000000000000003</v>
      </c>
      <c r="I148" s="241"/>
      <c r="J148" s="237"/>
      <c r="K148" s="237"/>
      <c r="L148" s="242"/>
      <c r="M148" s="243"/>
      <c r="N148" s="244"/>
      <c r="O148" s="244"/>
      <c r="P148" s="244"/>
      <c r="Q148" s="244"/>
      <c r="R148" s="244"/>
      <c r="S148" s="244"/>
      <c r="T148" s="24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6" t="s">
        <v>172</v>
      </c>
      <c r="AU148" s="246" t="s">
        <v>83</v>
      </c>
      <c r="AV148" s="14" t="s">
        <v>83</v>
      </c>
      <c r="AW148" s="14" t="s">
        <v>34</v>
      </c>
      <c r="AX148" s="14" t="s">
        <v>81</v>
      </c>
      <c r="AY148" s="246" t="s">
        <v>160</v>
      </c>
    </row>
    <row r="149" s="12" customFormat="1" ht="22.8" customHeight="1">
      <c r="A149" s="12"/>
      <c r="B149" s="191"/>
      <c r="C149" s="192"/>
      <c r="D149" s="193" t="s">
        <v>72</v>
      </c>
      <c r="E149" s="205" t="s">
        <v>184</v>
      </c>
      <c r="F149" s="205" t="s">
        <v>237</v>
      </c>
      <c r="G149" s="192"/>
      <c r="H149" s="192"/>
      <c r="I149" s="195"/>
      <c r="J149" s="206">
        <f>BK149</f>
        <v>0</v>
      </c>
      <c r="K149" s="192"/>
      <c r="L149" s="197"/>
      <c r="M149" s="198"/>
      <c r="N149" s="199"/>
      <c r="O149" s="199"/>
      <c r="P149" s="200">
        <f>SUM(P150:P152)</f>
        <v>0</v>
      </c>
      <c r="Q149" s="199"/>
      <c r="R149" s="200">
        <f>SUM(R150:R152)</f>
        <v>0</v>
      </c>
      <c r="S149" s="199"/>
      <c r="T149" s="201">
        <f>SUM(T150:T152)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2" t="s">
        <v>81</v>
      </c>
      <c r="AT149" s="203" t="s">
        <v>72</v>
      </c>
      <c r="AU149" s="203" t="s">
        <v>81</v>
      </c>
      <c r="AY149" s="202" t="s">
        <v>160</v>
      </c>
      <c r="BK149" s="204">
        <f>SUM(BK150:BK152)</f>
        <v>0</v>
      </c>
    </row>
    <row r="150" s="2" customFormat="1" ht="24.15" customHeight="1">
      <c r="A150" s="40"/>
      <c r="B150" s="41"/>
      <c r="C150" s="207" t="s">
        <v>176</v>
      </c>
      <c r="D150" s="207" t="s">
        <v>163</v>
      </c>
      <c r="E150" s="208" t="s">
        <v>238</v>
      </c>
      <c r="F150" s="209" t="s">
        <v>239</v>
      </c>
      <c r="G150" s="210" t="s">
        <v>240</v>
      </c>
      <c r="H150" s="211">
        <v>1</v>
      </c>
      <c r="I150" s="212"/>
      <c r="J150" s="213">
        <f>ROUND(I150*H150,2)</f>
        <v>0</v>
      </c>
      <c r="K150" s="209" t="s">
        <v>19</v>
      </c>
      <c r="L150" s="46"/>
      <c r="M150" s="214" t="s">
        <v>19</v>
      </c>
      <c r="N150" s="215" t="s">
        <v>44</v>
      </c>
      <c r="O150" s="86"/>
      <c r="P150" s="216">
        <f>O150*H150</f>
        <v>0</v>
      </c>
      <c r="Q150" s="216">
        <v>0</v>
      </c>
      <c r="R150" s="216">
        <f>Q150*H150</f>
        <v>0</v>
      </c>
      <c r="S150" s="216">
        <v>0</v>
      </c>
      <c r="T150" s="217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8" t="s">
        <v>168</v>
      </c>
      <c r="AT150" s="218" t="s">
        <v>163</v>
      </c>
      <c r="AU150" s="218" t="s">
        <v>83</v>
      </c>
      <c r="AY150" s="19" t="s">
        <v>160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9" t="s">
        <v>81</v>
      </c>
      <c r="BK150" s="219">
        <f>ROUND(I150*H150,2)</f>
        <v>0</v>
      </c>
      <c r="BL150" s="19" t="s">
        <v>168</v>
      </c>
      <c r="BM150" s="218" t="s">
        <v>241</v>
      </c>
    </row>
    <row r="151" s="13" customFormat="1">
      <c r="A151" s="13"/>
      <c r="B151" s="225"/>
      <c r="C151" s="226"/>
      <c r="D151" s="227" t="s">
        <v>172</v>
      </c>
      <c r="E151" s="228" t="s">
        <v>19</v>
      </c>
      <c r="F151" s="229" t="s">
        <v>173</v>
      </c>
      <c r="G151" s="226"/>
      <c r="H151" s="228" t="s">
        <v>19</v>
      </c>
      <c r="I151" s="230"/>
      <c r="J151" s="226"/>
      <c r="K151" s="226"/>
      <c r="L151" s="231"/>
      <c r="M151" s="232"/>
      <c r="N151" s="233"/>
      <c r="O151" s="233"/>
      <c r="P151" s="233"/>
      <c r="Q151" s="233"/>
      <c r="R151" s="233"/>
      <c r="S151" s="233"/>
      <c r="T151" s="234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5" t="s">
        <v>172</v>
      </c>
      <c r="AU151" s="235" t="s">
        <v>83</v>
      </c>
      <c r="AV151" s="13" t="s">
        <v>81</v>
      </c>
      <c r="AW151" s="13" t="s">
        <v>34</v>
      </c>
      <c r="AX151" s="13" t="s">
        <v>73</v>
      </c>
      <c r="AY151" s="235" t="s">
        <v>160</v>
      </c>
    </row>
    <row r="152" s="14" customFormat="1">
      <c r="A152" s="14"/>
      <c r="B152" s="236"/>
      <c r="C152" s="237"/>
      <c r="D152" s="227" t="s">
        <v>172</v>
      </c>
      <c r="E152" s="238" t="s">
        <v>19</v>
      </c>
      <c r="F152" s="239" t="s">
        <v>81</v>
      </c>
      <c r="G152" s="237"/>
      <c r="H152" s="240">
        <v>1</v>
      </c>
      <c r="I152" s="241"/>
      <c r="J152" s="237"/>
      <c r="K152" s="237"/>
      <c r="L152" s="242"/>
      <c r="M152" s="243"/>
      <c r="N152" s="244"/>
      <c r="O152" s="244"/>
      <c r="P152" s="244"/>
      <c r="Q152" s="244"/>
      <c r="R152" s="244"/>
      <c r="S152" s="244"/>
      <c r="T152" s="245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46" t="s">
        <v>172</v>
      </c>
      <c r="AU152" s="246" t="s">
        <v>83</v>
      </c>
      <c r="AV152" s="14" t="s">
        <v>83</v>
      </c>
      <c r="AW152" s="14" t="s">
        <v>34</v>
      </c>
      <c r="AX152" s="14" t="s">
        <v>81</v>
      </c>
      <c r="AY152" s="246" t="s">
        <v>160</v>
      </c>
    </row>
    <row r="153" s="12" customFormat="1" ht="22.8" customHeight="1">
      <c r="A153" s="12"/>
      <c r="B153" s="191"/>
      <c r="C153" s="192"/>
      <c r="D153" s="193" t="s">
        <v>72</v>
      </c>
      <c r="E153" s="205" t="s">
        <v>168</v>
      </c>
      <c r="F153" s="205" t="s">
        <v>242</v>
      </c>
      <c r="G153" s="192"/>
      <c r="H153" s="192"/>
      <c r="I153" s="195"/>
      <c r="J153" s="206">
        <f>BK153</f>
        <v>0</v>
      </c>
      <c r="K153" s="192"/>
      <c r="L153" s="197"/>
      <c r="M153" s="198"/>
      <c r="N153" s="199"/>
      <c r="O153" s="199"/>
      <c r="P153" s="200">
        <f>SUM(P154:P174)</f>
        <v>0</v>
      </c>
      <c r="Q153" s="199"/>
      <c r="R153" s="200">
        <f>SUM(R154:R174)</f>
        <v>1.1036481499999999</v>
      </c>
      <c r="S153" s="199"/>
      <c r="T153" s="201">
        <f>SUM(T154:T174)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2" t="s">
        <v>81</v>
      </c>
      <c r="AT153" s="203" t="s">
        <v>72</v>
      </c>
      <c r="AU153" s="203" t="s">
        <v>81</v>
      </c>
      <c r="AY153" s="202" t="s">
        <v>160</v>
      </c>
      <c r="BK153" s="204">
        <f>SUM(BK154:BK174)</f>
        <v>0</v>
      </c>
    </row>
    <row r="154" s="2" customFormat="1" ht="37.8" customHeight="1">
      <c r="A154" s="40"/>
      <c r="B154" s="41"/>
      <c r="C154" s="207" t="s">
        <v>243</v>
      </c>
      <c r="D154" s="207" t="s">
        <v>163</v>
      </c>
      <c r="E154" s="208" t="s">
        <v>244</v>
      </c>
      <c r="F154" s="209" t="s">
        <v>245</v>
      </c>
      <c r="G154" s="210" t="s">
        <v>180</v>
      </c>
      <c r="H154" s="211">
        <v>0.437</v>
      </c>
      <c r="I154" s="212"/>
      <c r="J154" s="213">
        <f>ROUND(I154*H154,2)</f>
        <v>0</v>
      </c>
      <c r="K154" s="209" t="s">
        <v>167</v>
      </c>
      <c r="L154" s="46"/>
      <c r="M154" s="214" t="s">
        <v>19</v>
      </c>
      <c r="N154" s="215" t="s">
        <v>44</v>
      </c>
      <c r="O154" s="86"/>
      <c r="P154" s="216">
        <f>O154*H154</f>
        <v>0</v>
      </c>
      <c r="Q154" s="216">
        <v>2.5019499999999999</v>
      </c>
      <c r="R154" s="216">
        <f>Q154*H154</f>
        <v>1.0933521499999999</v>
      </c>
      <c r="S154" s="216">
        <v>0</v>
      </c>
      <c r="T154" s="217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8" t="s">
        <v>168</v>
      </c>
      <c r="AT154" s="218" t="s">
        <v>163</v>
      </c>
      <c r="AU154" s="218" t="s">
        <v>83</v>
      </c>
      <c r="AY154" s="19" t="s">
        <v>160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9" t="s">
        <v>81</v>
      </c>
      <c r="BK154" s="219">
        <f>ROUND(I154*H154,2)</f>
        <v>0</v>
      </c>
      <c r="BL154" s="19" t="s">
        <v>168</v>
      </c>
      <c r="BM154" s="218" t="s">
        <v>246</v>
      </c>
    </row>
    <row r="155" s="2" customFormat="1">
      <c r="A155" s="40"/>
      <c r="B155" s="41"/>
      <c r="C155" s="42"/>
      <c r="D155" s="220" t="s">
        <v>170</v>
      </c>
      <c r="E155" s="42"/>
      <c r="F155" s="221" t="s">
        <v>247</v>
      </c>
      <c r="G155" s="42"/>
      <c r="H155" s="42"/>
      <c r="I155" s="222"/>
      <c r="J155" s="42"/>
      <c r="K155" s="42"/>
      <c r="L155" s="46"/>
      <c r="M155" s="223"/>
      <c r="N155" s="224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170</v>
      </c>
      <c r="AU155" s="19" t="s">
        <v>83</v>
      </c>
    </row>
    <row r="156" s="13" customFormat="1">
      <c r="A156" s="13"/>
      <c r="B156" s="225"/>
      <c r="C156" s="226"/>
      <c r="D156" s="227" t="s">
        <v>172</v>
      </c>
      <c r="E156" s="228" t="s">
        <v>19</v>
      </c>
      <c r="F156" s="229" t="s">
        <v>173</v>
      </c>
      <c r="G156" s="226"/>
      <c r="H156" s="228" t="s">
        <v>19</v>
      </c>
      <c r="I156" s="230"/>
      <c r="J156" s="226"/>
      <c r="K156" s="226"/>
      <c r="L156" s="231"/>
      <c r="M156" s="232"/>
      <c r="N156" s="233"/>
      <c r="O156" s="233"/>
      <c r="P156" s="233"/>
      <c r="Q156" s="233"/>
      <c r="R156" s="233"/>
      <c r="S156" s="233"/>
      <c r="T156" s="234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5" t="s">
        <v>172</v>
      </c>
      <c r="AU156" s="235" t="s">
        <v>83</v>
      </c>
      <c r="AV156" s="13" t="s">
        <v>81</v>
      </c>
      <c r="AW156" s="13" t="s">
        <v>34</v>
      </c>
      <c r="AX156" s="13" t="s">
        <v>73</v>
      </c>
      <c r="AY156" s="235" t="s">
        <v>160</v>
      </c>
    </row>
    <row r="157" s="14" customFormat="1">
      <c r="A157" s="14"/>
      <c r="B157" s="236"/>
      <c r="C157" s="237"/>
      <c r="D157" s="227" t="s">
        <v>172</v>
      </c>
      <c r="E157" s="238" t="s">
        <v>19</v>
      </c>
      <c r="F157" s="239" t="s">
        <v>248</v>
      </c>
      <c r="G157" s="237"/>
      <c r="H157" s="240">
        <v>0.28399999999999997</v>
      </c>
      <c r="I157" s="241"/>
      <c r="J157" s="237"/>
      <c r="K157" s="237"/>
      <c r="L157" s="242"/>
      <c r="M157" s="243"/>
      <c r="N157" s="244"/>
      <c r="O157" s="244"/>
      <c r="P157" s="244"/>
      <c r="Q157" s="244"/>
      <c r="R157" s="244"/>
      <c r="S157" s="244"/>
      <c r="T157" s="245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6" t="s">
        <v>172</v>
      </c>
      <c r="AU157" s="246" t="s">
        <v>83</v>
      </c>
      <c r="AV157" s="14" t="s">
        <v>83</v>
      </c>
      <c r="AW157" s="14" t="s">
        <v>34</v>
      </c>
      <c r="AX157" s="14" t="s">
        <v>73</v>
      </c>
      <c r="AY157" s="246" t="s">
        <v>160</v>
      </c>
    </row>
    <row r="158" s="14" customFormat="1">
      <c r="A158" s="14"/>
      <c r="B158" s="236"/>
      <c r="C158" s="237"/>
      <c r="D158" s="227" t="s">
        <v>172</v>
      </c>
      <c r="E158" s="238" t="s">
        <v>19</v>
      </c>
      <c r="F158" s="239" t="s">
        <v>249</v>
      </c>
      <c r="G158" s="237"/>
      <c r="H158" s="240">
        <v>0.106</v>
      </c>
      <c r="I158" s="241"/>
      <c r="J158" s="237"/>
      <c r="K158" s="237"/>
      <c r="L158" s="242"/>
      <c r="M158" s="243"/>
      <c r="N158" s="244"/>
      <c r="O158" s="244"/>
      <c r="P158" s="244"/>
      <c r="Q158" s="244"/>
      <c r="R158" s="244"/>
      <c r="S158" s="244"/>
      <c r="T158" s="24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6" t="s">
        <v>172</v>
      </c>
      <c r="AU158" s="246" t="s">
        <v>83</v>
      </c>
      <c r="AV158" s="14" t="s">
        <v>83</v>
      </c>
      <c r="AW158" s="14" t="s">
        <v>34</v>
      </c>
      <c r="AX158" s="14" t="s">
        <v>73</v>
      </c>
      <c r="AY158" s="246" t="s">
        <v>160</v>
      </c>
    </row>
    <row r="159" s="14" customFormat="1">
      <c r="A159" s="14"/>
      <c r="B159" s="236"/>
      <c r="C159" s="237"/>
      <c r="D159" s="227" t="s">
        <v>172</v>
      </c>
      <c r="E159" s="238" t="s">
        <v>19</v>
      </c>
      <c r="F159" s="239" t="s">
        <v>250</v>
      </c>
      <c r="G159" s="237"/>
      <c r="H159" s="240">
        <v>0.047</v>
      </c>
      <c r="I159" s="241"/>
      <c r="J159" s="237"/>
      <c r="K159" s="237"/>
      <c r="L159" s="242"/>
      <c r="M159" s="243"/>
      <c r="N159" s="244"/>
      <c r="O159" s="244"/>
      <c r="P159" s="244"/>
      <c r="Q159" s="244"/>
      <c r="R159" s="244"/>
      <c r="S159" s="244"/>
      <c r="T159" s="245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6" t="s">
        <v>172</v>
      </c>
      <c r="AU159" s="246" t="s">
        <v>83</v>
      </c>
      <c r="AV159" s="14" t="s">
        <v>83</v>
      </c>
      <c r="AW159" s="14" t="s">
        <v>34</v>
      </c>
      <c r="AX159" s="14" t="s">
        <v>73</v>
      </c>
      <c r="AY159" s="246" t="s">
        <v>160</v>
      </c>
    </row>
    <row r="160" s="15" customFormat="1">
      <c r="A160" s="15"/>
      <c r="B160" s="247"/>
      <c r="C160" s="248"/>
      <c r="D160" s="227" t="s">
        <v>172</v>
      </c>
      <c r="E160" s="249" t="s">
        <v>19</v>
      </c>
      <c r="F160" s="250" t="s">
        <v>175</v>
      </c>
      <c r="G160" s="248"/>
      <c r="H160" s="251">
        <v>0.437</v>
      </c>
      <c r="I160" s="252"/>
      <c r="J160" s="248"/>
      <c r="K160" s="248"/>
      <c r="L160" s="253"/>
      <c r="M160" s="254"/>
      <c r="N160" s="255"/>
      <c r="O160" s="255"/>
      <c r="P160" s="255"/>
      <c r="Q160" s="255"/>
      <c r="R160" s="255"/>
      <c r="S160" s="255"/>
      <c r="T160" s="256"/>
      <c r="U160" s="15"/>
      <c r="V160" s="15"/>
      <c r="W160" s="15"/>
      <c r="X160" s="15"/>
      <c r="Y160" s="15"/>
      <c r="Z160" s="15"/>
      <c r="AA160" s="15"/>
      <c r="AB160" s="15"/>
      <c r="AC160" s="15"/>
      <c r="AD160" s="15"/>
      <c r="AE160" s="15"/>
      <c r="AT160" s="257" t="s">
        <v>172</v>
      </c>
      <c r="AU160" s="257" t="s">
        <v>83</v>
      </c>
      <c r="AV160" s="15" t="s">
        <v>168</v>
      </c>
      <c r="AW160" s="15" t="s">
        <v>34</v>
      </c>
      <c r="AX160" s="15" t="s">
        <v>81</v>
      </c>
      <c r="AY160" s="257" t="s">
        <v>160</v>
      </c>
    </row>
    <row r="161" s="2" customFormat="1" ht="33" customHeight="1">
      <c r="A161" s="40"/>
      <c r="B161" s="41"/>
      <c r="C161" s="207" t="s">
        <v>251</v>
      </c>
      <c r="D161" s="207" t="s">
        <v>163</v>
      </c>
      <c r="E161" s="208" t="s">
        <v>252</v>
      </c>
      <c r="F161" s="209" t="s">
        <v>253</v>
      </c>
      <c r="G161" s="210" t="s">
        <v>166</v>
      </c>
      <c r="H161" s="211">
        <v>1.3</v>
      </c>
      <c r="I161" s="212"/>
      <c r="J161" s="213">
        <f>ROUND(I161*H161,2)</f>
        <v>0</v>
      </c>
      <c r="K161" s="209" t="s">
        <v>167</v>
      </c>
      <c r="L161" s="46"/>
      <c r="M161" s="214" t="s">
        <v>19</v>
      </c>
      <c r="N161" s="215" t="s">
        <v>44</v>
      </c>
      <c r="O161" s="86"/>
      <c r="P161" s="216">
        <f>O161*H161</f>
        <v>0</v>
      </c>
      <c r="Q161" s="216">
        <v>0.00792</v>
      </c>
      <c r="R161" s="216">
        <f>Q161*H161</f>
        <v>0.010296</v>
      </c>
      <c r="S161" s="216">
        <v>0</v>
      </c>
      <c r="T161" s="217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8" t="s">
        <v>168</v>
      </c>
      <c r="AT161" s="218" t="s">
        <v>163</v>
      </c>
      <c r="AU161" s="218" t="s">
        <v>83</v>
      </c>
      <c r="AY161" s="19" t="s">
        <v>160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9" t="s">
        <v>81</v>
      </c>
      <c r="BK161" s="219">
        <f>ROUND(I161*H161,2)</f>
        <v>0</v>
      </c>
      <c r="BL161" s="19" t="s">
        <v>168</v>
      </c>
      <c r="BM161" s="218" t="s">
        <v>254</v>
      </c>
    </row>
    <row r="162" s="2" customFormat="1">
      <c r="A162" s="40"/>
      <c r="B162" s="41"/>
      <c r="C162" s="42"/>
      <c r="D162" s="220" t="s">
        <v>170</v>
      </c>
      <c r="E162" s="42"/>
      <c r="F162" s="221" t="s">
        <v>255</v>
      </c>
      <c r="G162" s="42"/>
      <c r="H162" s="42"/>
      <c r="I162" s="222"/>
      <c r="J162" s="42"/>
      <c r="K162" s="42"/>
      <c r="L162" s="46"/>
      <c r="M162" s="223"/>
      <c r="N162" s="224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170</v>
      </c>
      <c r="AU162" s="19" t="s">
        <v>83</v>
      </c>
    </row>
    <row r="163" s="13" customFormat="1">
      <c r="A163" s="13"/>
      <c r="B163" s="225"/>
      <c r="C163" s="226"/>
      <c r="D163" s="227" t="s">
        <v>172</v>
      </c>
      <c r="E163" s="228" t="s">
        <v>19</v>
      </c>
      <c r="F163" s="229" t="s">
        <v>173</v>
      </c>
      <c r="G163" s="226"/>
      <c r="H163" s="228" t="s">
        <v>19</v>
      </c>
      <c r="I163" s="230"/>
      <c r="J163" s="226"/>
      <c r="K163" s="226"/>
      <c r="L163" s="231"/>
      <c r="M163" s="232"/>
      <c r="N163" s="233"/>
      <c r="O163" s="233"/>
      <c r="P163" s="233"/>
      <c r="Q163" s="233"/>
      <c r="R163" s="233"/>
      <c r="S163" s="233"/>
      <c r="T163" s="234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5" t="s">
        <v>172</v>
      </c>
      <c r="AU163" s="235" t="s">
        <v>83</v>
      </c>
      <c r="AV163" s="13" t="s">
        <v>81</v>
      </c>
      <c r="AW163" s="13" t="s">
        <v>34</v>
      </c>
      <c r="AX163" s="13" t="s">
        <v>73</v>
      </c>
      <c r="AY163" s="235" t="s">
        <v>160</v>
      </c>
    </row>
    <row r="164" s="14" customFormat="1">
      <c r="A164" s="14"/>
      <c r="B164" s="236"/>
      <c r="C164" s="237"/>
      <c r="D164" s="227" t="s">
        <v>172</v>
      </c>
      <c r="E164" s="238" t="s">
        <v>19</v>
      </c>
      <c r="F164" s="239" t="s">
        <v>256</v>
      </c>
      <c r="G164" s="237"/>
      <c r="H164" s="240">
        <v>0.47599999999999998</v>
      </c>
      <c r="I164" s="241"/>
      <c r="J164" s="237"/>
      <c r="K164" s="237"/>
      <c r="L164" s="242"/>
      <c r="M164" s="243"/>
      <c r="N164" s="244"/>
      <c r="O164" s="244"/>
      <c r="P164" s="244"/>
      <c r="Q164" s="244"/>
      <c r="R164" s="244"/>
      <c r="S164" s="244"/>
      <c r="T164" s="245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6" t="s">
        <v>172</v>
      </c>
      <c r="AU164" s="246" t="s">
        <v>83</v>
      </c>
      <c r="AV164" s="14" t="s">
        <v>83</v>
      </c>
      <c r="AW164" s="14" t="s">
        <v>34</v>
      </c>
      <c r="AX164" s="14" t="s">
        <v>73</v>
      </c>
      <c r="AY164" s="246" t="s">
        <v>160</v>
      </c>
    </row>
    <row r="165" s="14" customFormat="1">
      <c r="A165" s="14"/>
      <c r="B165" s="236"/>
      <c r="C165" s="237"/>
      <c r="D165" s="227" t="s">
        <v>172</v>
      </c>
      <c r="E165" s="238" t="s">
        <v>19</v>
      </c>
      <c r="F165" s="239" t="s">
        <v>257</v>
      </c>
      <c r="G165" s="237"/>
      <c r="H165" s="240">
        <v>0.35199999999999998</v>
      </c>
      <c r="I165" s="241"/>
      <c r="J165" s="237"/>
      <c r="K165" s="237"/>
      <c r="L165" s="242"/>
      <c r="M165" s="243"/>
      <c r="N165" s="244"/>
      <c r="O165" s="244"/>
      <c r="P165" s="244"/>
      <c r="Q165" s="244"/>
      <c r="R165" s="244"/>
      <c r="S165" s="244"/>
      <c r="T165" s="245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6" t="s">
        <v>172</v>
      </c>
      <c r="AU165" s="246" t="s">
        <v>83</v>
      </c>
      <c r="AV165" s="14" t="s">
        <v>83</v>
      </c>
      <c r="AW165" s="14" t="s">
        <v>34</v>
      </c>
      <c r="AX165" s="14" t="s">
        <v>73</v>
      </c>
      <c r="AY165" s="246" t="s">
        <v>160</v>
      </c>
    </row>
    <row r="166" s="14" customFormat="1">
      <c r="A166" s="14"/>
      <c r="B166" s="236"/>
      <c r="C166" s="237"/>
      <c r="D166" s="227" t="s">
        <v>172</v>
      </c>
      <c r="E166" s="238" t="s">
        <v>19</v>
      </c>
      <c r="F166" s="239" t="s">
        <v>258</v>
      </c>
      <c r="G166" s="237"/>
      <c r="H166" s="240">
        <v>0.47199999999999998</v>
      </c>
      <c r="I166" s="241"/>
      <c r="J166" s="237"/>
      <c r="K166" s="237"/>
      <c r="L166" s="242"/>
      <c r="M166" s="243"/>
      <c r="N166" s="244"/>
      <c r="O166" s="244"/>
      <c r="P166" s="244"/>
      <c r="Q166" s="244"/>
      <c r="R166" s="244"/>
      <c r="S166" s="244"/>
      <c r="T166" s="24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6" t="s">
        <v>172</v>
      </c>
      <c r="AU166" s="246" t="s">
        <v>83</v>
      </c>
      <c r="AV166" s="14" t="s">
        <v>83</v>
      </c>
      <c r="AW166" s="14" t="s">
        <v>34</v>
      </c>
      <c r="AX166" s="14" t="s">
        <v>73</v>
      </c>
      <c r="AY166" s="246" t="s">
        <v>160</v>
      </c>
    </row>
    <row r="167" s="15" customFormat="1">
      <c r="A167" s="15"/>
      <c r="B167" s="247"/>
      <c r="C167" s="248"/>
      <c r="D167" s="227" t="s">
        <v>172</v>
      </c>
      <c r="E167" s="249" t="s">
        <v>19</v>
      </c>
      <c r="F167" s="250" t="s">
        <v>175</v>
      </c>
      <c r="G167" s="248"/>
      <c r="H167" s="251">
        <v>1.3</v>
      </c>
      <c r="I167" s="252"/>
      <c r="J167" s="248"/>
      <c r="K167" s="248"/>
      <c r="L167" s="253"/>
      <c r="M167" s="254"/>
      <c r="N167" s="255"/>
      <c r="O167" s="255"/>
      <c r="P167" s="255"/>
      <c r="Q167" s="255"/>
      <c r="R167" s="255"/>
      <c r="S167" s="255"/>
      <c r="T167" s="25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57" t="s">
        <v>172</v>
      </c>
      <c r="AU167" s="257" t="s">
        <v>83</v>
      </c>
      <c r="AV167" s="15" t="s">
        <v>168</v>
      </c>
      <c r="AW167" s="15" t="s">
        <v>34</v>
      </c>
      <c r="AX167" s="15" t="s">
        <v>81</v>
      </c>
      <c r="AY167" s="257" t="s">
        <v>160</v>
      </c>
    </row>
    <row r="168" s="2" customFormat="1" ht="33" customHeight="1">
      <c r="A168" s="40"/>
      <c r="B168" s="41"/>
      <c r="C168" s="207" t="s">
        <v>259</v>
      </c>
      <c r="D168" s="207" t="s">
        <v>163</v>
      </c>
      <c r="E168" s="208" t="s">
        <v>260</v>
      </c>
      <c r="F168" s="209" t="s">
        <v>261</v>
      </c>
      <c r="G168" s="210" t="s">
        <v>166</v>
      </c>
      <c r="H168" s="211">
        <v>1.3</v>
      </c>
      <c r="I168" s="212"/>
      <c r="J168" s="213">
        <f>ROUND(I168*H168,2)</f>
        <v>0</v>
      </c>
      <c r="K168" s="209" t="s">
        <v>167</v>
      </c>
      <c r="L168" s="46"/>
      <c r="M168" s="214" t="s">
        <v>19</v>
      </c>
      <c r="N168" s="215" t="s">
        <v>44</v>
      </c>
      <c r="O168" s="86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8" t="s">
        <v>168</v>
      </c>
      <c r="AT168" s="218" t="s">
        <v>163</v>
      </c>
      <c r="AU168" s="218" t="s">
        <v>83</v>
      </c>
      <c r="AY168" s="19" t="s">
        <v>160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9" t="s">
        <v>81</v>
      </c>
      <c r="BK168" s="219">
        <f>ROUND(I168*H168,2)</f>
        <v>0</v>
      </c>
      <c r="BL168" s="19" t="s">
        <v>168</v>
      </c>
      <c r="BM168" s="218" t="s">
        <v>262</v>
      </c>
    </row>
    <row r="169" s="2" customFormat="1">
      <c r="A169" s="40"/>
      <c r="B169" s="41"/>
      <c r="C169" s="42"/>
      <c r="D169" s="220" t="s">
        <v>170</v>
      </c>
      <c r="E169" s="42"/>
      <c r="F169" s="221" t="s">
        <v>263</v>
      </c>
      <c r="G169" s="42"/>
      <c r="H169" s="42"/>
      <c r="I169" s="222"/>
      <c r="J169" s="42"/>
      <c r="K169" s="42"/>
      <c r="L169" s="46"/>
      <c r="M169" s="223"/>
      <c r="N169" s="224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170</v>
      </c>
      <c r="AU169" s="19" t="s">
        <v>83</v>
      </c>
    </row>
    <row r="170" s="13" customFormat="1">
      <c r="A170" s="13"/>
      <c r="B170" s="225"/>
      <c r="C170" s="226"/>
      <c r="D170" s="227" t="s">
        <v>172</v>
      </c>
      <c r="E170" s="228" t="s">
        <v>19</v>
      </c>
      <c r="F170" s="229" t="s">
        <v>173</v>
      </c>
      <c r="G170" s="226"/>
      <c r="H170" s="228" t="s">
        <v>19</v>
      </c>
      <c r="I170" s="230"/>
      <c r="J170" s="226"/>
      <c r="K170" s="226"/>
      <c r="L170" s="231"/>
      <c r="M170" s="232"/>
      <c r="N170" s="233"/>
      <c r="O170" s="233"/>
      <c r="P170" s="233"/>
      <c r="Q170" s="233"/>
      <c r="R170" s="233"/>
      <c r="S170" s="233"/>
      <c r="T170" s="234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5" t="s">
        <v>172</v>
      </c>
      <c r="AU170" s="235" t="s">
        <v>83</v>
      </c>
      <c r="AV170" s="13" t="s">
        <v>81</v>
      </c>
      <c r="AW170" s="13" t="s">
        <v>34</v>
      </c>
      <c r="AX170" s="13" t="s">
        <v>73</v>
      </c>
      <c r="AY170" s="235" t="s">
        <v>160</v>
      </c>
    </row>
    <row r="171" s="14" customFormat="1">
      <c r="A171" s="14"/>
      <c r="B171" s="236"/>
      <c r="C171" s="237"/>
      <c r="D171" s="227" t="s">
        <v>172</v>
      </c>
      <c r="E171" s="238" t="s">
        <v>19</v>
      </c>
      <c r="F171" s="239" t="s">
        <v>256</v>
      </c>
      <c r="G171" s="237"/>
      <c r="H171" s="240">
        <v>0.47599999999999998</v>
      </c>
      <c r="I171" s="241"/>
      <c r="J171" s="237"/>
      <c r="K171" s="237"/>
      <c r="L171" s="242"/>
      <c r="M171" s="243"/>
      <c r="N171" s="244"/>
      <c r="O171" s="244"/>
      <c r="P171" s="244"/>
      <c r="Q171" s="244"/>
      <c r="R171" s="244"/>
      <c r="S171" s="244"/>
      <c r="T171" s="245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6" t="s">
        <v>172</v>
      </c>
      <c r="AU171" s="246" t="s">
        <v>83</v>
      </c>
      <c r="AV171" s="14" t="s">
        <v>83</v>
      </c>
      <c r="AW171" s="14" t="s">
        <v>34</v>
      </c>
      <c r="AX171" s="14" t="s">
        <v>73</v>
      </c>
      <c r="AY171" s="246" t="s">
        <v>160</v>
      </c>
    </row>
    <row r="172" s="14" customFormat="1">
      <c r="A172" s="14"/>
      <c r="B172" s="236"/>
      <c r="C172" s="237"/>
      <c r="D172" s="227" t="s">
        <v>172</v>
      </c>
      <c r="E172" s="238" t="s">
        <v>19</v>
      </c>
      <c r="F172" s="239" t="s">
        <v>257</v>
      </c>
      <c r="G172" s="237"/>
      <c r="H172" s="240">
        <v>0.35199999999999998</v>
      </c>
      <c r="I172" s="241"/>
      <c r="J172" s="237"/>
      <c r="K172" s="237"/>
      <c r="L172" s="242"/>
      <c r="M172" s="243"/>
      <c r="N172" s="244"/>
      <c r="O172" s="244"/>
      <c r="P172" s="244"/>
      <c r="Q172" s="244"/>
      <c r="R172" s="244"/>
      <c r="S172" s="244"/>
      <c r="T172" s="24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6" t="s">
        <v>172</v>
      </c>
      <c r="AU172" s="246" t="s">
        <v>83</v>
      </c>
      <c r="AV172" s="14" t="s">
        <v>83</v>
      </c>
      <c r="AW172" s="14" t="s">
        <v>34</v>
      </c>
      <c r="AX172" s="14" t="s">
        <v>73</v>
      </c>
      <c r="AY172" s="246" t="s">
        <v>160</v>
      </c>
    </row>
    <row r="173" s="14" customFormat="1">
      <c r="A173" s="14"/>
      <c r="B173" s="236"/>
      <c r="C173" s="237"/>
      <c r="D173" s="227" t="s">
        <v>172</v>
      </c>
      <c r="E173" s="238" t="s">
        <v>19</v>
      </c>
      <c r="F173" s="239" t="s">
        <v>258</v>
      </c>
      <c r="G173" s="237"/>
      <c r="H173" s="240">
        <v>0.47199999999999998</v>
      </c>
      <c r="I173" s="241"/>
      <c r="J173" s="237"/>
      <c r="K173" s="237"/>
      <c r="L173" s="242"/>
      <c r="M173" s="243"/>
      <c r="N173" s="244"/>
      <c r="O173" s="244"/>
      <c r="P173" s="244"/>
      <c r="Q173" s="244"/>
      <c r="R173" s="244"/>
      <c r="S173" s="244"/>
      <c r="T173" s="245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6" t="s">
        <v>172</v>
      </c>
      <c r="AU173" s="246" t="s">
        <v>83</v>
      </c>
      <c r="AV173" s="14" t="s">
        <v>83</v>
      </c>
      <c r="AW173" s="14" t="s">
        <v>34</v>
      </c>
      <c r="AX173" s="14" t="s">
        <v>73</v>
      </c>
      <c r="AY173" s="246" t="s">
        <v>160</v>
      </c>
    </row>
    <row r="174" s="15" customFormat="1">
      <c r="A174" s="15"/>
      <c r="B174" s="247"/>
      <c r="C174" s="248"/>
      <c r="D174" s="227" t="s">
        <v>172</v>
      </c>
      <c r="E174" s="249" t="s">
        <v>19</v>
      </c>
      <c r="F174" s="250" t="s">
        <v>175</v>
      </c>
      <c r="G174" s="248"/>
      <c r="H174" s="251">
        <v>1.3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7" t="s">
        <v>172</v>
      </c>
      <c r="AU174" s="257" t="s">
        <v>83</v>
      </c>
      <c r="AV174" s="15" t="s">
        <v>168</v>
      </c>
      <c r="AW174" s="15" t="s">
        <v>34</v>
      </c>
      <c r="AX174" s="15" t="s">
        <v>81</v>
      </c>
      <c r="AY174" s="257" t="s">
        <v>160</v>
      </c>
    </row>
    <row r="175" s="12" customFormat="1" ht="22.8" customHeight="1">
      <c r="A175" s="12"/>
      <c r="B175" s="191"/>
      <c r="C175" s="192"/>
      <c r="D175" s="193" t="s">
        <v>72</v>
      </c>
      <c r="E175" s="205" t="s">
        <v>193</v>
      </c>
      <c r="F175" s="205" t="s">
        <v>264</v>
      </c>
      <c r="G175" s="192"/>
      <c r="H175" s="192"/>
      <c r="I175" s="195"/>
      <c r="J175" s="206">
        <f>BK175</f>
        <v>0</v>
      </c>
      <c r="K175" s="192"/>
      <c r="L175" s="197"/>
      <c r="M175" s="198"/>
      <c r="N175" s="199"/>
      <c r="O175" s="199"/>
      <c r="P175" s="200">
        <f>SUM(P176:P178)</f>
        <v>0</v>
      </c>
      <c r="Q175" s="199"/>
      <c r="R175" s="200">
        <f>SUM(R176:R178)</f>
        <v>0.20200000000000001</v>
      </c>
      <c r="S175" s="199"/>
      <c r="T175" s="201">
        <f>SUM(T176:T178)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02" t="s">
        <v>81</v>
      </c>
      <c r="AT175" s="203" t="s">
        <v>72</v>
      </c>
      <c r="AU175" s="203" t="s">
        <v>81</v>
      </c>
      <c r="AY175" s="202" t="s">
        <v>160</v>
      </c>
      <c r="BK175" s="204">
        <f>SUM(BK176:BK178)</f>
        <v>0</v>
      </c>
    </row>
    <row r="176" s="2" customFormat="1" ht="66.75" customHeight="1">
      <c r="A176" s="40"/>
      <c r="B176" s="41"/>
      <c r="C176" s="207" t="s">
        <v>265</v>
      </c>
      <c r="D176" s="207" t="s">
        <v>163</v>
      </c>
      <c r="E176" s="208" t="s">
        <v>266</v>
      </c>
      <c r="F176" s="209" t="s">
        <v>267</v>
      </c>
      <c r="G176" s="210" t="s">
        <v>166</v>
      </c>
      <c r="H176" s="211">
        <v>2</v>
      </c>
      <c r="I176" s="212"/>
      <c r="J176" s="213">
        <f>ROUND(I176*H176,2)</f>
        <v>0</v>
      </c>
      <c r="K176" s="209" t="s">
        <v>167</v>
      </c>
      <c r="L176" s="46"/>
      <c r="M176" s="214" t="s">
        <v>19</v>
      </c>
      <c r="N176" s="215" t="s">
        <v>44</v>
      </c>
      <c r="O176" s="86"/>
      <c r="P176" s="216">
        <f>O176*H176</f>
        <v>0</v>
      </c>
      <c r="Q176" s="216">
        <v>0.10100000000000001</v>
      </c>
      <c r="R176" s="216">
        <f>Q176*H176</f>
        <v>0.20200000000000001</v>
      </c>
      <c r="S176" s="216">
        <v>0</v>
      </c>
      <c r="T176" s="217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8" t="s">
        <v>168</v>
      </c>
      <c r="AT176" s="218" t="s">
        <v>163</v>
      </c>
      <c r="AU176" s="218" t="s">
        <v>83</v>
      </c>
      <c r="AY176" s="19" t="s">
        <v>160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9" t="s">
        <v>81</v>
      </c>
      <c r="BK176" s="219">
        <f>ROUND(I176*H176,2)</f>
        <v>0</v>
      </c>
      <c r="BL176" s="19" t="s">
        <v>168</v>
      </c>
      <c r="BM176" s="218" t="s">
        <v>268</v>
      </c>
    </row>
    <row r="177" s="2" customFormat="1">
      <c r="A177" s="40"/>
      <c r="B177" s="41"/>
      <c r="C177" s="42"/>
      <c r="D177" s="220" t="s">
        <v>170</v>
      </c>
      <c r="E177" s="42"/>
      <c r="F177" s="221" t="s">
        <v>269</v>
      </c>
      <c r="G177" s="42"/>
      <c r="H177" s="42"/>
      <c r="I177" s="222"/>
      <c r="J177" s="42"/>
      <c r="K177" s="42"/>
      <c r="L177" s="46"/>
      <c r="M177" s="223"/>
      <c r="N177" s="224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170</v>
      </c>
      <c r="AU177" s="19" t="s">
        <v>83</v>
      </c>
    </row>
    <row r="178" s="14" customFormat="1">
      <c r="A178" s="14"/>
      <c r="B178" s="236"/>
      <c r="C178" s="237"/>
      <c r="D178" s="227" t="s">
        <v>172</v>
      </c>
      <c r="E178" s="238" t="s">
        <v>19</v>
      </c>
      <c r="F178" s="239" t="s">
        <v>93</v>
      </c>
      <c r="G178" s="237"/>
      <c r="H178" s="240">
        <v>2</v>
      </c>
      <c r="I178" s="241"/>
      <c r="J178" s="237"/>
      <c r="K178" s="237"/>
      <c r="L178" s="242"/>
      <c r="M178" s="243"/>
      <c r="N178" s="244"/>
      <c r="O178" s="244"/>
      <c r="P178" s="244"/>
      <c r="Q178" s="244"/>
      <c r="R178" s="244"/>
      <c r="S178" s="244"/>
      <c r="T178" s="24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46" t="s">
        <v>172</v>
      </c>
      <c r="AU178" s="246" t="s">
        <v>83</v>
      </c>
      <c r="AV178" s="14" t="s">
        <v>83</v>
      </c>
      <c r="AW178" s="14" t="s">
        <v>34</v>
      </c>
      <c r="AX178" s="14" t="s">
        <v>81</v>
      </c>
      <c r="AY178" s="246" t="s">
        <v>160</v>
      </c>
    </row>
    <row r="179" s="12" customFormat="1" ht="22.8" customHeight="1">
      <c r="A179" s="12"/>
      <c r="B179" s="191"/>
      <c r="C179" s="192"/>
      <c r="D179" s="193" t="s">
        <v>72</v>
      </c>
      <c r="E179" s="205" t="s">
        <v>198</v>
      </c>
      <c r="F179" s="205" t="s">
        <v>270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SUM(P180:P229)</f>
        <v>0</v>
      </c>
      <c r="Q179" s="199"/>
      <c r="R179" s="200">
        <f>SUM(R180:R229)</f>
        <v>3.6004909399999998</v>
      </c>
      <c r="S179" s="199"/>
      <c r="T179" s="201">
        <f>SUM(T180:T229)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81</v>
      </c>
      <c r="AT179" s="203" t="s">
        <v>72</v>
      </c>
      <c r="AU179" s="203" t="s">
        <v>81</v>
      </c>
      <c r="AY179" s="202" t="s">
        <v>160</v>
      </c>
      <c r="BK179" s="204">
        <f>SUM(BK180:BK229)</f>
        <v>0</v>
      </c>
    </row>
    <row r="180" s="2" customFormat="1" ht="33" customHeight="1">
      <c r="A180" s="40"/>
      <c r="B180" s="41"/>
      <c r="C180" s="207" t="s">
        <v>271</v>
      </c>
      <c r="D180" s="207" t="s">
        <v>163</v>
      </c>
      <c r="E180" s="208" t="s">
        <v>272</v>
      </c>
      <c r="F180" s="209" t="s">
        <v>273</v>
      </c>
      <c r="G180" s="210" t="s">
        <v>166</v>
      </c>
      <c r="H180" s="211">
        <v>9.0139999999999993</v>
      </c>
      <c r="I180" s="212"/>
      <c r="J180" s="213">
        <f>ROUND(I180*H180,2)</f>
        <v>0</v>
      </c>
      <c r="K180" s="209" t="s">
        <v>167</v>
      </c>
      <c r="L180" s="46"/>
      <c r="M180" s="214" t="s">
        <v>19</v>
      </c>
      <c r="N180" s="215" t="s">
        <v>44</v>
      </c>
      <c r="O180" s="86"/>
      <c r="P180" s="216">
        <f>O180*H180</f>
        <v>0</v>
      </c>
      <c r="Q180" s="216">
        <v>0.0073499999999999998</v>
      </c>
      <c r="R180" s="216">
        <f>Q180*H180</f>
        <v>0.06625289999999999</v>
      </c>
      <c r="S180" s="216">
        <v>0</v>
      </c>
      <c r="T180" s="217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8" t="s">
        <v>168</v>
      </c>
      <c r="AT180" s="218" t="s">
        <v>163</v>
      </c>
      <c r="AU180" s="218" t="s">
        <v>83</v>
      </c>
      <c r="AY180" s="19" t="s">
        <v>160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9" t="s">
        <v>81</v>
      </c>
      <c r="BK180" s="219">
        <f>ROUND(I180*H180,2)</f>
        <v>0</v>
      </c>
      <c r="BL180" s="19" t="s">
        <v>168</v>
      </c>
      <c r="BM180" s="218" t="s">
        <v>274</v>
      </c>
    </row>
    <row r="181" s="2" customFormat="1">
      <c r="A181" s="40"/>
      <c r="B181" s="41"/>
      <c r="C181" s="42"/>
      <c r="D181" s="220" t="s">
        <v>170</v>
      </c>
      <c r="E181" s="42"/>
      <c r="F181" s="221" t="s">
        <v>275</v>
      </c>
      <c r="G181" s="42"/>
      <c r="H181" s="42"/>
      <c r="I181" s="222"/>
      <c r="J181" s="42"/>
      <c r="K181" s="42"/>
      <c r="L181" s="46"/>
      <c r="M181" s="223"/>
      <c r="N181" s="224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170</v>
      </c>
      <c r="AU181" s="19" t="s">
        <v>83</v>
      </c>
    </row>
    <row r="182" s="14" customFormat="1">
      <c r="A182" s="14"/>
      <c r="B182" s="236"/>
      <c r="C182" s="237"/>
      <c r="D182" s="227" t="s">
        <v>172</v>
      </c>
      <c r="E182" s="238" t="s">
        <v>19</v>
      </c>
      <c r="F182" s="239" t="s">
        <v>88</v>
      </c>
      <c r="G182" s="237"/>
      <c r="H182" s="240">
        <v>6.0540000000000003</v>
      </c>
      <c r="I182" s="241"/>
      <c r="J182" s="237"/>
      <c r="K182" s="237"/>
      <c r="L182" s="242"/>
      <c r="M182" s="243"/>
      <c r="N182" s="244"/>
      <c r="O182" s="244"/>
      <c r="P182" s="244"/>
      <c r="Q182" s="244"/>
      <c r="R182" s="244"/>
      <c r="S182" s="244"/>
      <c r="T182" s="245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46" t="s">
        <v>172</v>
      </c>
      <c r="AU182" s="246" t="s">
        <v>83</v>
      </c>
      <c r="AV182" s="14" t="s">
        <v>83</v>
      </c>
      <c r="AW182" s="14" t="s">
        <v>34</v>
      </c>
      <c r="AX182" s="14" t="s">
        <v>73</v>
      </c>
      <c r="AY182" s="246" t="s">
        <v>160</v>
      </c>
    </row>
    <row r="183" s="14" customFormat="1">
      <c r="A183" s="14"/>
      <c r="B183" s="236"/>
      <c r="C183" s="237"/>
      <c r="D183" s="227" t="s">
        <v>172</v>
      </c>
      <c r="E183" s="238" t="s">
        <v>19</v>
      </c>
      <c r="F183" s="239" t="s">
        <v>276</v>
      </c>
      <c r="G183" s="237"/>
      <c r="H183" s="240">
        <v>2.1499999999999999</v>
      </c>
      <c r="I183" s="241"/>
      <c r="J183" s="237"/>
      <c r="K183" s="237"/>
      <c r="L183" s="242"/>
      <c r="M183" s="243"/>
      <c r="N183" s="244"/>
      <c r="O183" s="244"/>
      <c r="P183" s="244"/>
      <c r="Q183" s="244"/>
      <c r="R183" s="244"/>
      <c r="S183" s="244"/>
      <c r="T183" s="245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6" t="s">
        <v>172</v>
      </c>
      <c r="AU183" s="246" t="s">
        <v>83</v>
      </c>
      <c r="AV183" s="14" t="s">
        <v>83</v>
      </c>
      <c r="AW183" s="14" t="s">
        <v>34</v>
      </c>
      <c r="AX183" s="14" t="s">
        <v>73</v>
      </c>
      <c r="AY183" s="246" t="s">
        <v>160</v>
      </c>
    </row>
    <row r="184" s="14" customFormat="1">
      <c r="A184" s="14"/>
      <c r="B184" s="236"/>
      <c r="C184" s="237"/>
      <c r="D184" s="227" t="s">
        <v>172</v>
      </c>
      <c r="E184" s="238" t="s">
        <v>19</v>
      </c>
      <c r="F184" s="239" t="s">
        <v>277</v>
      </c>
      <c r="G184" s="237"/>
      <c r="H184" s="240">
        <v>0.81000000000000005</v>
      </c>
      <c r="I184" s="241"/>
      <c r="J184" s="237"/>
      <c r="K184" s="237"/>
      <c r="L184" s="242"/>
      <c r="M184" s="243"/>
      <c r="N184" s="244"/>
      <c r="O184" s="244"/>
      <c r="P184" s="244"/>
      <c r="Q184" s="244"/>
      <c r="R184" s="244"/>
      <c r="S184" s="244"/>
      <c r="T184" s="245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46" t="s">
        <v>172</v>
      </c>
      <c r="AU184" s="246" t="s">
        <v>83</v>
      </c>
      <c r="AV184" s="14" t="s">
        <v>83</v>
      </c>
      <c r="AW184" s="14" t="s">
        <v>34</v>
      </c>
      <c r="AX184" s="14" t="s">
        <v>73</v>
      </c>
      <c r="AY184" s="246" t="s">
        <v>160</v>
      </c>
    </row>
    <row r="185" s="15" customFormat="1">
      <c r="A185" s="15"/>
      <c r="B185" s="247"/>
      <c r="C185" s="248"/>
      <c r="D185" s="227" t="s">
        <v>172</v>
      </c>
      <c r="E185" s="249" t="s">
        <v>116</v>
      </c>
      <c r="F185" s="250" t="s">
        <v>175</v>
      </c>
      <c r="G185" s="248"/>
      <c r="H185" s="251">
        <v>9.0139999999999993</v>
      </c>
      <c r="I185" s="252"/>
      <c r="J185" s="248"/>
      <c r="K185" s="248"/>
      <c r="L185" s="253"/>
      <c r="M185" s="254"/>
      <c r="N185" s="255"/>
      <c r="O185" s="255"/>
      <c r="P185" s="255"/>
      <c r="Q185" s="255"/>
      <c r="R185" s="255"/>
      <c r="S185" s="255"/>
      <c r="T185" s="256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57" t="s">
        <v>172</v>
      </c>
      <c r="AU185" s="257" t="s">
        <v>83</v>
      </c>
      <c r="AV185" s="15" t="s">
        <v>168</v>
      </c>
      <c r="AW185" s="15" t="s">
        <v>34</v>
      </c>
      <c r="AX185" s="15" t="s">
        <v>81</v>
      </c>
      <c r="AY185" s="257" t="s">
        <v>160</v>
      </c>
    </row>
    <row r="186" s="2" customFormat="1" ht="44.25" customHeight="1">
      <c r="A186" s="40"/>
      <c r="B186" s="41"/>
      <c r="C186" s="207" t="s">
        <v>278</v>
      </c>
      <c r="D186" s="207" t="s">
        <v>163</v>
      </c>
      <c r="E186" s="208" t="s">
        <v>279</v>
      </c>
      <c r="F186" s="209" t="s">
        <v>280</v>
      </c>
      <c r="G186" s="210" t="s">
        <v>166</v>
      </c>
      <c r="H186" s="211">
        <v>9.0139999999999993</v>
      </c>
      <c r="I186" s="212"/>
      <c r="J186" s="213">
        <f>ROUND(I186*H186,2)</f>
        <v>0</v>
      </c>
      <c r="K186" s="209" t="s">
        <v>167</v>
      </c>
      <c r="L186" s="46"/>
      <c r="M186" s="214" t="s">
        <v>19</v>
      </c>
      <c r="N186" s="215" t="s">
        <v>44</v>
      </c>
      <c r="O186" s="86"/>
      <c r="P186" s="216">
        <f>O186*H186</f>
        <v>0</v>
      </c>
      <c r="Q186" s="216">
        <v>0.016279999999999999</v>
      </c>
      <c r="R186" s="216">
        <f>Q186*H186</f>
        <v>0.14674791999999998</v>
      </c>
      <c r="S186" s="216">
        <v>0</v>
      </c>
      <c r="T186" s="217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8" t="s">
        <v>168</v>
      </c>
      <c r="AT186" s="218" t="s">
        <v>163</v>
      </c>
      <c r="AU186" s="218" t="s">
        <v>83</v>
      </c>
      <c r="AY186" s="19" t="s">
        <v>160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9" t="s">
        <v>81</v>
      </c>
      <c r="BK186" s="219">
        <f>ROUND(I186*H186,2)</f>
        <v>0</v>
      </c>
      <c r="BL186" s="19" t="s">
        <v>168</v>
      </c>
      <c r="BM186" s="218" t="s">
        <v>281</v>
      </c>
    </row>
    <row r="187" s="2" customFormat="1">
      <c r="A187" s="40"/>
      <c r="B187" s="41"/>
      <c r="C187" s="42"/>
      <c r="D187" s="220" t="s">
        <v>170</v>
      </c>
      <c r="E187" s="42"/>
      <c r="F187" s="221" t="s">
        <v>282</v>
      </c>
      <c r="G187" s="42"/>
      <c r="H187" s="42"/>
      <c r="I187" s="222"/>
      <c r="J187" s="42"/>
      <c r="K187" s="42"/>
      <c r="L187" s="46"/>
      <c r="M187" s="223"/>
      <c r="N187" s="224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170</v>
      </c>
      <c r="AU187" s="19" t="s">
        <v>83</v>
      </c>
    </row>
    <row r="188" s="14" customFormat="1">
      <c r="A188" s="14"/>
      <c r="B188" s="236"/>
      <c r="C188" s="237"/>
      <c r="D188" s="227" t="s">
        <v>172</v>
      </c>
      <c r="E188" s="238" t="s">
        <v>19</v>
      </c>
      <c r="F188" s="239" t="s">
        <v>116</v>
      </c>
      <c r="G188" s="237"/>
      <c r="H188" s="240">
        <v>9.0139999999999993</v>
      </c>
      <c r="I188" s="241"/>
      <c r="J188" s="237"/>
      <c r="K188" s="237"/>
      <c r="L188" s="242"/>
      <c r="M188" s="243"/>
      <c r="N188" s="244"/>
      <c r="O188" s="244"/>
      <c r="P188" s="244"/>
      <c r="Q188" s="244"/>
      <c r="R188" s="244"/>
      <c r="S188" s="244"/>
      <c r="T188" s="24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46" t="s">
        <v>172</v>
      </c>
      <c r="AU188" s="246" t="s">
        <v>83</v>
      </c>
      <c r="AV188" s="14" t="s">
        <v>83</v>
      </c>
      <c r="AW188" s="14" t="s">
        <v>34</v>
      </c>
      <c r="AX188" s="14" t="s">
        <v>81</v>
      </c>
      <c r="AY188" s="246" t="s">
        <v>160</v>
      </c>
    </row>
    <row r="189" s="2" customFormat="1" ht="33" customHeight="1">
      <c r="A189" s="40"/>
      <c r="B189" s="41"/>
      <c r="C189" s="207" t="s">
        <v>283</v>
      </c>
      <c r="D189" s="207" t="s">
        <v>163</v>
      </c>
      <c r="E189" s="208" t="s">
        <v>284</v>
      </c>
      <c r="F189" s="209" t="s">
        <v>285</v>
      </c>
      <c r="G189" s="210" t="s">
        <v>166</v>
      </c>
      <c r="H189" s="211">
        <v>7.476</v>
      </c>
      <c r="I189" s="212"/>
      <c r="J189" s="213">
        <f>ROUND(I189*H189,2)</f>
        <v>0</v>
      </c>
      <c r="K189" s="209" t="s">
        <v>167</v>
      </c>
      <c r="L189" s="46"/>
      <c r="M189" s="214" t="s">
        <v>19</v>
      </c>
      <c r="N189" s="215" t="s">
        <v>44</v>
      </c>
      <c r="O189" s="86"/>
      <c r="P189" s="216">
        <f>O189*H189</f>
        <v>0</v>
      </c>
      <c r="Q189" s="216">
        <v>0.0073499999999999998</v>
      </c>
      <c r="R189" s="216">
        <f>Q189*H189</f>
        <v>0.0549486</v>
      </c>
      <c r="S189" s="216">
        <v>0</v>
      </c>
      <c r="T189" s="217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8" t="s">
        <v>168</v>
      </c>
      <c r="AT189" s="218" t="s">
        <v>163</v>
      </c>
      <c r="AU189" s="218" t="s">
        <v>83</v>
      </c>
      <c r="AY189" s="19" t="s">
        <v>160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9" t="s">
        <v>81</v>
      </c>
      <c r="BK189" s="219">
        <f>ROUND(I189*H189,2)</f>
        <v>0</v>
      </c>
      <c r="BL189" s="19" t="s">
        <v>168</v>
      </c>
      <c r="BM189" s="218" t="s">
        <v>286</v>
      </c>
    </row>
    <row r="190" s="2" customFormat="1">
      <c r="A190" s="40"/>
      <c r="B190" s="41"/>
      <c r="C190" s="42"/>
      <c r="D190" s="220" t="s">
        <v>170</v>
      </c>
      <c r="E190" s="42"/>
      <c r="F190" s="221" t="s">
        <v>287</v>
      </c>
      <c r="G190" s="42"/>
      <c r="H190" s="42"/>
      <c r="I190" s="222"/>
      <c r="J190" s="42"/>
      <c r="K190" s="42"/>
      <c r="L190" s="46"/>
      <c r="M190" s="223"/>
      <c r="N190" s="224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170</v>
      </c>
      <c r="AU190" s="19" t="s">
        <v>83</v>
      </c>
    </row>
    <row r="191" s="14" customFormat="1">
      <c r="A191" s="14"/>
      <c r="B191" s="236"/>
      <c r="C191" s="237"/>
      <c r="D191" s="227" t="s">
        <v>172</v>
      </c>
      <c r="E191" s="238" t="s">
        <v>19</v>
      </c>
      <c r="F191" s="239" t="s">
        <v>90</v>
      </c>
      <c r="G191" s="237"/>
      <c r="H191" s="240">
        <v>6.2119999999999997</v>
      </c>
      <c r="I191" s="241"/>
      <c r="J191" s="237"/>
      <c r="K191" s="237"/>
      <c r="L191" s="242"/>
      <c r="M191" s="243"/>
      <c r="N191" s="244"/>
      <c r="O191" s="244"/>
      <c r="P191" s="244"/>
      <c r="Q191" s="244"/>
      <c r="R191" s="244"/>
      <c r="S191" s="244"/>
      <c r="T191" s="24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46" t="s">
        <v>172</v>
      </c>
      <c r="AU191" s="246" t="s">
        <v>83</v>
      </c>
      <c r="AV191" s="14" t="s">
        <v>83</v>
      </c>
      <c r="AW191" s="14" t="s">
        <v>34</v>
      </c>
      <c r="AX191" s="14" t="s">
        <v>73</v>
      </c>
      <c r="AY191" s="246" t="s">
        <v>160</v>
      </c>
    </row>
    <row r="192" s="14" customFormat="1">
      <c r="A192" s="14"/>
      <c r="B192" s="236"/>
      <c r="C192" s="237"/>
      <c r="D192" s="227" t="s">
        <v>172</v>
      </c>
      <c r="E192" s="238" t="s">
        <v>19</v>
      </c>
      <c r="F192" s="239" t="s">
        <v>288</v>
      </c>
      <c r="G192" s="237"/>
      <c r="H192" s="240">
        <v>1.264</v>
      </c>
      <c r="I192" s="241"/>
      <c r="J192" s="237"/>
      <c r="K192" s="237"/>
      <c r="L192" s="242"/>
      <c r="M192" s="243"/>
      <c r="N192" s="244"/>
      <c r="O192" s="244"/>
      <c r="P192" s="244"/>
      <c r="Q192" s="244"/>
      <c r="R192" s="244"/>
      <c r="S192" s="244"/>
      <c r="T192" s="24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6" t="s">
        <v>172</v>
      </c>
      <c r="AU192" s="246" t="s">
        <v>83</v>
      </c>
      <c r="AV192" s="14" t="s">
        <v>83</v>
      </c>
      <c r="AW192" s="14" t="s">
        <v>34</v>
      </c>
      <c r="AX192" s="14" t="s">
        <v>73</v>
      </c>
      <c r="AY192" s="246" t="s">
        <v>160</v>
      </c>
    </row>
    <row r="193" s="15" customFormat="1">
      <c r="A193" s="15"/>
      <c r="B193" s="247"/>
      <c r="C193" s="248"/>
      <c r="D193" s="227" t="s">
        <v>172</v>
      </c>
      <c r="E193" s="249" t="s">
        <v>118</v>
      </c>
      <c r="F193" s="250" t="s">
        <v>175</v>
      </c>
      <c r="G193" s="248"/>
      <c r="H193" s="251">
        <v>7.476</v>
      </c>
      <c r="I193" s="252"/>
      <c r="J193" s="248"/>
      <c r="K193" s="248"/>
      <c r="L193" s="253"/>
      <c r="M193" s="254"/>
      <c r="N193" s="255"/>
      <c r="O193" s="255"/>
      <c r="P193" s="255"/>
      <c r="Q193" s="255"/>
      <c r="R193" s="255"/>
      <c r="S193" s="255"/>
      <c r="T193" s="256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57" t="s">
        <v>172</v>
      </c>
      <c r="AU193" s="257" t="s">
        <v>83</v>
      </c>
      <c r="AV193" s="15" t="s">
        <v>168</v>
      </c>
      <c r="AW193" s="15" t="s">
        <v>34</v>
      </c>
      <c r="AX193" s="15" t="s">
        <v>81</v>
      </c>
      <c r="AY193" s="257" t="s">
        <v>160</v>
      </c>
    </row>
    <row r="194" s="2" customFormat="1" ht="44.25" customHeight="1">
      <c r="A194" s="40"/>
      <c r="B194" s="41"/>
      <c r="C194" s="207" t="s">
        <v>7</v>
      </c>
      <c r="D194" s="207" t="s">
        <v>163</v>
      </c>
      <c r="E194" s="208" t="s">
        <v>289</v>
      </c>
      <c r="F194" s="209" t="s">
        <v>290</v>
      </c>
      <c r="G194" s="210" t="s">
        <v>166</v>
      </c>
      <c r="H194" s="211">
        <v>7.476</v>
      </c>
      <c r="I194" s="212"/>
      <c r="J194" s="213">
        <f>ROUND(I194*H194,2)</f>
        <v>0</v>
      </c>
      <c r="K194" s="209" t="s">
        <v>167</v>
      </c>
      <c r="L194" s="46"/>
      <c r="M194" s="214" t="s">
        <v>19</v>
      </c>
      <c r="N194" s="215" t="s">
        <v>44</v>
      </c>
      <c r="O194" s="86"/>
      <c r="P194" s="216">
        <f>O194*H194</f>
        <v>0</v>
      </c>
      <c r="Q194" s="216">
        <v>0.026360000000000001</v>
      </c>
      <c r="R194" s="216">
        <f>Q194*H194</f>
        <v>0.19706736</v>
      </c>
      <c r="S194" s="216">
        <v>0</v>
      </c>
      <c r="T194" s="217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8" t="s">
        <v>168</v>
      </c>
      <c r="AT194" s="218" t="s">
        <v>163</v>
      </c>
      <c r="AU194" s="218" t="s">
        <v>83</v>
      </c>
      <c r="AY194" s="19" t="s">
        <v>160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9" t="s">
        <v>81</v>
      </c>
      <c r="BK194" s="219">
        <f>ROUND(I194*H194,2)</f>
        <v>0</v>
      </c>
      <c r="BL194" s="19" t="s">
        <v>168</v>
      </c>
      <c r="BM194" s="218" t="s">
        <v>291</v>
      </c>
    </row>
    <row r="195" s="2" customFormat="1">
      <c r="A195" s="40"/>
      <c r="B195" s="41"/>
      <c r="C195" s="42"/>
      <c r="D195" s="220" t="s">
        <v>170</v>
      </c>
      <c r="E195" s="42"/>
      <c r="F195" s="221" t="s">
        <v>292</v>
      </c>
      <c r="G195" s="42"/>
      <c r="H195" s="42"/>
      <c r="I195" s="222"/>
      <c r="J195" s="42"/>
      <c r="K195" s="42"/>
      <c r="L195" s="46"/>
      <c r="M195" s="223"/>
      <c r="N195" s="224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170</v>
      </c>
      <c r="AU195" s="19" t="s">
        <v>83</v>
      </c>
    </row>
    <row r="196" s="14" customFormat="1">
      <c r="A196" s="14"/>
      <c r="B196" s="236"/>
      <c r="C196" s="237"/>
      <c r="D196" s="227" t="s">
        <v>172</v>
      </c>
      <c r="E196" s="238" t="s">
        <v>19</v>
      </c>
      <c r="F196" s="239" t="s">
        <v>118</v>
      </c>
      <c r="G196" s="237"/>
      <c r="H196" s="240">
        <v>7.476</v>
      </c>
      <c r="I196" s="241"/>
      <c r="J196" s="237"/>
      <c r="K196" s="237"/>
      <c r="L196" s="242"/>
      <c r="M196" s="243"/>
      <c r="N196" s="244"/>
      <c r="O196" s="244"/>
      <c r="P196" s="244"/>
      <c r="Q196" s="244"/>
      <c r="R196" s="244"/>
      <c r="S196" s="244"/>
      <c r="T196" s="24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46" t="s">
        <v>172</v>
      </c>
      <c r="AU196" s="246" t="s">
        <v>83</v>
      </c>
      <c r="AV196" s="14" t="s">
        <v>83</v>
      </c>
      <c r="AW196" s="14" t="s">
        <v>34</v>
      </c>
      <c r="AX196" s="14" t="s">
        <v>81</v>
      </c>
      <c r="AY196" s="246" t="s">
        <v>160</v>
      </c>
    </row>
    <row r="197" s="2" customFormat="1" ht="33" customHeight="1">
      <c r="A197" s="40"/>
      <c r="B197" s="41"/>
      <c r="C197" s="207" t="s">
        <v>293</v>
      </c>
      <c r="D197" s="207" t="s">
        <v>163</v>
      </c>
      <c r="E197" s="208" t="s">
        <v>294</v>
      </c>
      <c r="F197" s="209" t="s">
        <v>295</v>
      </c>
      <c r="G197" s="210" t="s">
        <v>180</v>
      </c>
      <c r="H197" s="211">
        <v>0.80200000000000005</v>
      </c>
      <c r="I197" s="212"/>
      <c r="J197" s="213">
        <f>ROUND(I197*H197,2)</f>
        <v>0</v>
      </c>
      <c r="K197" s="209" t="s">
        <v>167</v>
      </c>
      <c r="L197" s="46"/>
      <c r="M197" s="214" t="s">
        <v>19</v>
      </c>
      <c r="N197" s="215" t="s">
        <v>44</v>
      </c>
      <c r="O197" s="86"/>
      <c r="P197" s="216">
        <f>O197*H197</f>
        <v>0</v>
      </c>
      <c r="Q197" s="216">
        <v>2.5018699999999998</v>
      </c>
      <c r="R197" s="216">
        <f>Q197*H197</f>
        <v>2.0064997399999998</v>
      </c>
      <c r="S197" s="216">
        <v>0</v>
      </c>
      <c r="T197" s="217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8" t="s">
        <v>168</v>
      </c>
      <c r="AT197" s="218" t="s">
        <v>163</v>
      </c>
      <c r="AU197" s="218" t="s">
        <v>83</v>
      </c>
      <c r="AY197" s="19" t="s">
        <v>160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9" t="s">
        <v>81</v>
      </c>
      <c r="BK197" s="219">
        <f>ROUND(I197*H197,2)</f>
        <v>0</v>
      </c>
      <c r="BL197" s="19" t="s">
        <v>168</v>
      </c>
      <c r="BM197" s="218" t="s">
        <v>296</v>
      </c>
    </row>
    <row r="198" s="2" customFormat="1">
      <c r="A198" s="40"/>
      <c r="B198" s="41"/>
      <c r="C198" s="42"/>
      <c r="D198" s="220" t="s">
        <v>170</v>
      </c>
      <c r="E198" s="42"/>
      <c r="F198" s="221" t="s">
        <v>297</v>
      </c>
      <c r="G198" s="42"/>
      <c r="H198" s="42"/>
      <c r="I198" s="222"/>
      <c r="J198" s="42"/>
      <c r="K198" s="42"/>
      <c r="L198" s="46"/>
      <c r="M198" s="223"/>
      <c r="N198" s="224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170</v>
      </c>
      <c r="AU198" s="19" t="s">
        <v>83</v>
      </c>
    </row>
    <row r="199" s="13" customFormat="1">
      <c r="A199" s="13"/>
      <c r="B199" s="225"/>
      <c r="C199" s="226"/>
      <c r="D199" s="227" t="s">
        <v>172</v>
      </c>
      <c r="E199" s="228" t="s">
        <v>19</v>
      </c>
      <c r="F199" s="229" t="s">
        <v>173</v>
      </c>
      <c r="G199" s="226"/>
      <c r="H199" s="228" t="s">
        <v>19</v>
      </c>
      <c r="I199" s="230"/>
      <c r="J199" s="226"/>
      <c r="K199" s="226"/>
      <c r="L199" s="231"/>
      <c r="M199" s="232"/>
      <c r="N199" s="233"/>
      <c r="O199" s="233"/>
      <c r="P199" s="233"/>
      <c r="Q199" s="233"/>
      <c r="R199" s="233"/>
      <c r="S199" s="233"/>
      <c r="T199" s="234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5" t="s">
        <v>172</v>
      </c>
      <c r="AU199" s="235" t="s">
        <v>83</v>
      </c>
      <c r="AV199" s="13" t="s">
        <v>81</v>
      </c>
      <c r="AW199" s="13" t="s">
        <v>34</v>
      </c>
      <c r="AX199" s="13" t="s">
        <v>73</v>
      </c>
      <c r="AY199" s="235" t="s">
        <v>160</v>
      </c>
    </row>
    <row r="200" s="14" customFormat="1">
      <c r="A200" s="14"/>
      <c r="B200" s="236"/>
      <c r="C200" s="237"/>
      <c r="D200" s="227" t="s">
        <v>172</v>
      </c>
      <c r="E200" s="238" t="s">
        <v>19</v>
      </c>
      <c r="F200" s="239" t="s">
        <v>298</v>
      </c>
      <c r="G200" s="237"/>
      <c r="H200" s="240">
        <v>0.80200000000000005</v>
      </c>
      <c r="I200" s="241"/>
      <c r="J200" s="237"/>
      <c r="K200" s="237"/>
      <c r="L200" s="242"/>
      <c r="M200" s="243"/>
      <c r="N200" s="244"/>
      <c r="O200" s="244"/>
      <c r="P200" s="244"/>
      <c r="Q200" s="244"/>
      <c r="R200" s="244"/>
      <c r="S200" s="244"/>
      <c r="T200" s="245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46" t="s">
        <v>172</v>
      </c>
      <c r="AU200" s="246" t="s">
        <v>83</v>
      </c>
      <c r="AV200" s="14" t="s">
        <v>83</v>
      </c>
      <c r="AW200" s="14" t="s">
        <v>34</v>
      </c>
      <c r="AX200" s="14" t="s">
        <v>73</v>
      </c>
      <c r="AY200" s="246" t="s">
        <v>160</v>
      </c>
    </row>
    <row r="201" s="15" customFormat="1">
      <c r="A201" s="15"/>
      <c r="B201" s="247"/>
      <c r="C201" s="248"/>
      <c r="D201" s="227" t="s">
        <v>172</v>
      </c>
      <c r="E201" s="249" t="s">
        <v>104</v>
      </c>
      <c r="F201" s="250" t="s">
        <v>175</v>
      </c>
      <c r="G201" s="248"/>
      <c r="H201" s="251">
        <v>0.80200000000000005</v>
      </c>
      <c r="I201" s="252"/>
      <c r="J201" s="248"/>
      <c r="K201" s="248"/>
      <c r="L201" s="253"/>
      <c r="M201" s="254"/>
      <c r="N201" s="255"/>
      <c r="O201" s="255"/>
      <c r="P201" s="255"/>
      <c r="Q201" s="255"/>
      <c r="R201" s="255"/>
      <c r="S201" s="255"/>
      <c r="T201" s="256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57" t="s">
        <v>172</v>
      </c>
      <c r="AU201" s="257" t="s">
        <v>83</v>
      </c>
      <c r="AV201" s="15" t="s">
        <v>168</v>
      </c>
      <c r="AW201" s="15" t="s">
        <v>34</v>
      </c>
      <c r="AX201" s="15" t="s">
        <v>81</v>
      </c>
      <c r="AY201" s="257" t="s">
        <v>160</v>
      </c>
    </row>
    <row r="202" s="2" customFormat="1" ht="37.8" customHeight="1">
      <c r="A202" s="40"/>
      <c r="B202" s="41"/>
      <c r="C202" s="207" t="s">
        <v>299</v>
      </c>
      <c r="D202" s="207" t="s">
        <v>163</v>
      </c>
      <c r="E202" s="208" t="s">
        <v>300</v>
      </c>
      <c r="F202" s="209" t="s">
        <v>301</v>
      </c>
      <c r="G202" s="210" t="s">
        <v>180</v>
      </c>
      <c r="H202" s="211">
        <v>0.80200000000000005</v>
      </c>
      <c r="I202" s="212"/>
      <c r="J202" s="213">
        <f>ROUND(I202*H202,2)</f>
        <v>0</v>
      </c>
      <c r="K202" s="209" t="s">
        <v>167</v>
      </c>
      <c r="L202" s="46"/>
      <c r="M202" s="214" t="s">
        <v>19</v>
      </c>
      <c r="N202" s="215" t="s">
        <v>44</v>
      </c>
      <c r="O202" s="86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8" t="s">
        <v>168</v>
      </c>
      <c r="AT202" s="218" t="s">
        <v>163</v>
      </c>
      <c r="AU202" s="218" t="s">
        <v>83</v>
      </c>
      <c r="AY202" s="19" t="s">
        <v>160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9" t="s">
        <v>81</v>
      </c>
      <c r="BK202" s="219">
        <f>ROUND(I202*H202,2)</f>
        <v>0</v>
      </c>
      <c r="BL202" s="19" t="s">
        <v>168</v>
      </c>
      <c r="BM202" s="218" t="s">
        <v>302</v>
      </c>
    </row>
    <row r="203" s="2" customFormat="1">
      <c r="A203" s="40"/>
      <c r="B203" s="41"/>
      <c r="C203" s="42"/>
      <c r="D203" s="220" t="s">
        <v>170</v>
      </c>
      <c r="E203" s="42"/>
      <c r="F203" s="221" t="s">
        <v>303</v>
      </c>
      <c r="G203" s="42"/>
      <c r="H203" s="42"/>
      <c r="I203" s="222"/>
      <c r="J203" s="42"/>
      <c r="K203" s="42"/>
      <c r="L203" s="46"/>
      <c r="M203" s="223"/>
      <c r="N203" s="224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170</v>
      </c>
      <c r="AU203" s="19" t="s">
        <v>83</v>
      </c>
    </row>
    <row r="204" s="14" customFormat="1">
      <c r="A204" s="14"/>
      <c r="B204" s="236"/>
      <c r="C204" s="237"/>
      <c r="D204" s="227" t="s">
        <v>172</v>
      </c>
      <c r="E204" s="238" t="s">
        <v>19</v>
      </c>
      <c r="F204" s="239" t="s">
        <v>104</v>
      </c>
      <c r="G204" s="237"/>
      <c r="H204" s="240">
        <v>0.80200000000000005</v>
      </c>
      <c r="I204" s="241"/>
      <c r="J204" s="237"/>
      <c r="K204" s="237"/>
      <c r="L204" s="242"/>
      <c r="M204" s="243"/>
      <c r="N204" s="244"/>
      <c r="O204" s="244"/>
      <c r="P204" s="244"/>
      <c r="Q204" s="244"/>
      <c r="R204" s="244"/>
      <c r="S204" s="244"/>
      <c r="T204" s="245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46" t="s">
        <v>172</v>
      </c>
      <c r="AU204" s="246" t="s">
        <v>83</v>
      </c>
      <c r="AV204" s="14" t="s">
        <v>83</v>
      </c>
      <c r="AW204" s="14" t="s">
        <v>34</v>
      </c>
      <c r="AX204" s="14" t="s">
        <v>81</v>
      </c>
      <c r="AY204" s="246" t="s">
        <v>160</v>
      </c>
    </row>
    <row r="205" s="2" customFormat="1" ht="44.25" customHeight="1">
      <c r="A205" s="40"/>
      <c r="B205" s="41"/>
      <c r="C205" s="207" t="s">
        <v>304</v>
      </c>
      <c r="D205" s="207" t="s">
        <v>163</v>
      </c>
      <c r="E205" s="208" t="s">
        <v>305</v>
      </c>
      <c r="F205" s="209" t="s">
        <v>306</v>
      </c>
      <c r="G205" s="210" t="s">
        <v>180</v>
      </c>
      <c r="H205" s="211">
        <v>0.80200000000000005</v>
      </c>
      <c r="I205" s="212"/>
      <c r="J205" s="213">
        <f>ROUND(I205*H205,2)</f>
        <v>0</v>
      </c>
      <c r="K205" s="209" t="s">
        <v>167</v>
      </c>
      <c r="L205" s="46"/>
      <c r="M205" s="214" t="s">
        <v>19</v>
      </c>
      <c r="N205" s="215" t="s">
        <v>44</v>
      </c>
      <c r="O205" s="86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8" t="s">
        <v>168</v>
      </c>
      <c r="AT205" s="218" t="s">
        <v>163</v>
      </c>
      <c r="AU205" s="218" t="s">
        <v>83</v>
      </c>
      <c r="AY205" s="19" t="s">
        <v>160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9" t="s">
        <v>81</v>
      </c>
      <c r="BK205" s="219">
        <f>ROUND(I205*H205,2)</f>
        <v>0</v>
      </c>
      <c r="BL205" s="19" t="s">
        <v>168</v>
      </c>
      <c r="BM205" s="218" t="s">
        <v>307</v>
      </c>
    </row>
    <row r="206" s="2" customFormat="1">
      <c r="A206" s="40"/>
      <c r="B206" s="41"/>
      <c r="C206" s="42"/>
      <c r="D206" s="220" t="s">
        <v>170</v>
      </c>
      <c r="E206" s="42"/>
      <c r="F206" s="221" t="s">
        <v>308</v>
      </c>
      <c r="G206" s="42"/>
      <c r="H206" s="42"/>
      <c r="I206" s="222"/>
      <c r="J206" s="42"/>
      <c r="K206" s="42"/>
      <c r="L206" s="46"/>
      <c r="M206" s="223"/>
      <c r="N206" s="224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170</v>
      </c>
      <c r="AU206" s="19" t="s">
        <v>83</v>
      </c>
    </row>
    <row r="207" s="14" customFormat="1">
      <c r="A207" s="14"/>
      <c r="B207" s="236"/>
      <c r="C207" s="237"/>
      <c r="D207" s="227" t="s">
        <v>172</v>
      </c>
      <c r="E207" s="238" t="s">
        <v>19</v>
      </c>
      <c r="F207" s="239" t="s">
        <v>104</v>
      </c>
      <c r="G207" s="237"/>
      <c r="H207" s="240">
        <v>0.80200000000000005</v>
      </c>
      <c r="I207" s="241"/>
      <c r="J207" s="237"/>
      <c r="K207" s="237"/>
      <c r="L207" s="242"/>
      <c r="M207" s="243"/>
      <c r="N207" s="244"/>
      <c r="O207" s="244"/>
      <c r="P207" s="244"/>
      <c r="Q207" s="244"/>
      <c r="R207" s="244"/>
      <c r="S207" s="244"/>
      <c r="T207" s="245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46" t="s">
        <v>172</v>
      </c>
      <c r="AU207" s="246" t="s">
        <v>83</v>
      </c>
      <c r="AV207" s="14" t="s">
        <v>83</v>
      </c>
      <c r="AW207" s="14" t="s">
        <v>34</v>
      </c>
      <c r="AX207" s="14" t="s">
        <v>81</v>
      </c>
      <c r="AY207" s="246" t="s">
        <v>160</v>
      </c>
    </row>
    <row r="208" s="2" customFormat="1" ht="33" customHeight="1">
      <c r="A208" s="40"/>
      <c r="B208" s="41"/>
      <c r="C208" s="207" t="s">
        <v>309</v>
      </c>
      <c r="D208" s="207" t="s">
        <v>163</v>
      </c>
      <c r="E208" s="208" t="s">
        <v>310</v>
      </c>
      <c r="F208" s="209" t="s">
        <v>311</v>
      </c>
      <c r="G208" s="210" t="s">
        <v>180</v>
      </c>
      <c r="H208" s="211">
        <v>0.80200000000000005</v>
      </c>
      <c r="I208" s="212"/>
      <c r="J208" s="213">
        <f>ROUND(I208*H208,2)</f>
        <v>0</v>
      </c>
      <c r="K208" s="209" t="s">
        <v>167</v>
      </c>
      <c r="L208" s="46"/>
      <c r="M208" s="214" t="s">
        <v>19</v>
      </c>
      <c r="N208" s="215" t="s">
        <v>44</v>
      </c>
      <c r="O208" s="86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8" t="s">
        <v>168</v>
      </c>
      <c r="AT208" s="218" t="s">
        <v>163</v>
      </c>
      <c r="AU208" s="218" t="s">
        <v>83</v>
      </c>
      <c r="AY208" s="19" t="s">
        <v>160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9" t="s">
        <v>81</v>
      </c>
      <c r="BK208" s="219">
        <f>ROUND(I208*H208,2)</f>
        <v>0</v>
      </c>
      <c r="BL208" s="19" t="s">
        <v>168</v>
      </c>
      <c r="BM208" s="218" t="s">
        <v>312</v>
      </c>
    </row>
    <row r="209" s="2" customFormat="1">
      <c r="A209" s="40"/>
      <c r="B209" s="41"/>
      <c r="C209" s="42"/>
      <c r="D209" s="220" t="s">
        <v>170</v>
      </c>
      <c r="E209" s="42"/>
      <c r="F209" s="221" t="s">
        <v>313</v>
      </c>
      <c r="G209" s="42"/>
      <c r="H209" s="42"/>
      <c r="I209" s="222"/>
      <c r="J209" s="42"/>
      <c r="K209" s="42"/>
      <c r="L209" s="46"/>
      <c r="M209" s="223"/>
      <c r="N209" s="224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170</v>
      </c>
      <c r="AU209" s="19" t="s">
        <v>83</v>
      </c>
    </row>
    <row r="210" s="14" customFormat="1">
      <c r="A210" s="14"/>
      <c r="B210" s="236"/>
      <c r="C210" s="237"/>
      <c r="D210" s="227" t="s">
        <v>172</v>
      </c>
      <c r="E210" s="238" t="s">
        <v>19</v>
      </c>
      <c r="F210" s="239" t="s">
        <v>104</v>
      </c>
      <c r="G210" s="237"/>
      <c r="H210" s="240">
        <v>0.80200000000000005</v>
      </c>
      <c r="I210" s="241"/>
      <c r="J210" s="237"/>
      <c r="K210" s="237"/>
      <c r="L210" s="242"/>
      <c r="M210" s="243"/>
      <c r="N210" s="244"/>
      <c r="O210" s="244"/>
      <c r="P210" s="244"/>
      <c r="Q210" s="244"/>
      <c r="R210" s="244"/>
      <c r="S210" s="244"/>
      <c r="T210" s="245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6" t="s">
        <v>172</v>
      </c>
      <c r="AU210" s="246" t="s">
        <v>83</v>
      </c>
      <c r="AV210" s="14" t="s">
        <v>83</v>
      </c>
      <c r="AW210" s="14" t="s">
        <v>34</v>
      </c>
      <c r="AX210" s="14" t="s">
        <v>81</v>
      </c>
      <c r="AY210" s="246" t="s">
        <v>160</v>
      </c>
    </row>
    <row r="211" s="2" customFormat="1" ht="16.5" customHeight="1">
      <c r="A211" s="40"/>
      <c r="B211" s="41"/>
      <c r="C211" s="207" t="s">
        <v>314</v>
      </c>
      <c r="D211" s="207" t="s">
        <v>163</v>
      </c>
      <c r="E211" s="208" t="s">
        <v>315</v>
      </c>
      <c r="F211" s="209" t="s">
        <v>316</v>
      </c>
      <c r="G211" s="210" t="s">
        <v>166</v>
      </c>
      <c r="H211" s="211">
        <v>0.32000000000000001</v>
      </c>
      <c r="I211" s="212"/>
      <c r="J211" s="213">
        <f>ROUND(I211*H211,2)</f>
        <v>0</v>
      </c>
      <c r="K211" s="209" t="s">
        <v>167</v>
      </c>
      <c r="L211" s="46"/>
      <c r="M211" s="214" t="s">
        <v>19</v>
      </c>
      <c r="N211" s="215" t="s">
        <v>44</v>
      </c>
      <c r="O211" s="86"/>
      <c r="P211" s="216">
        <f>O211*H211</f>
        <v>0</v>
      </c>
      <c r="Q211" s="216">
        <v>0.016070000000000001</v>
      </c>
      <c r="R211" s="216">
        <f>Q211*H211</f>
        <v>0.0051424000000000001</v>
      </c>
      <c r="S211" s="216">
        <v>0</v>
      </c>
      <c r="T211" s="217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8" t="s">
        <v>168</v>
      </c>
      <c r="AT211" s="218" t="s">
        <v>163</v>
      </c>
      <c r="AU211" s="218" t="s">
        <v>83</v>
      </c>
      <c r="AY211" s="19" t="s">
        <v>160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9" t="s">
        <v>81</v>
      </c>
      <c r="BK211" s="219">
        <f>ROUND(I211*H211,2)</f>
        <v>0</v>
      </c>
      <c r="BL211" s="19" t="s">
        <v>168</v>
      </c>
      <c r="BM211" s="218" t="s">
        <v>317</v>
      </c>
    </row>
    <row r="212" s="2" customFormat="1">
      <c r="A212" s="40"/>
      <c r="B212" s="41"/>
      <c r="C212" s="42"/>
      <c r="D212" s="220" t="s">
        <v>170</v>
      </c>
      <c r="E212" s="42"/>
      <c r="F212" s="221" t="s">
        <v>318</v>
      </c>
      <c r="G212" s="42"/>
      <c r="H212" s="42"/>
      <c r="I212" s="222"/>
      <c r="J212" s="42"/>
      <c r="K212" s="42"/>
      <c r="L212" s="46"/>
      <c r="M212" s="223"/>
      <c r="N212" s="224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170</v>
      </c>
      <c r="AU212" s="19" t="s">
        <v>83</v>
      </c>
    </row>
    <row r="213" s="13" customFormat="1">
      <c r="A213" s="13"/>
      <c r="B213" s="225"/>
      <c r="C213" s="226"/>
      <c r="D213" s="227" t="s">
        <v>172</v>
      </c>
      <c r="E213" s="228" t="s">
        <v>19</v>
      </c>
      <c r="F213" s="229" t="s">
        <v>173</v>
      </c>
      <c r="G213" s="226"/>
      <c r="H213" s="228" t="s">
        <v>19</v>
      </c>
      <c r="I213" s="230"/>
      <c r="J213" s="226"/>
      <c r="K213" s="226"/>
      <c r="L213" s="231"/>
      <c r="M213" s="232"/>
      <c r="N213" s="233"/>
      <c r="O213" s="233"/>
      <c r="P213" s="233"/>
      <c r="Q213" s="233"/>
      <c r="R213" s="233"/>
      <c r="S213" s="233"/>
      <c r="T213" s="234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5" t="s">
        <v>172</v>
      </c>
      <c r="AU213" s="235" t="s">
        <v>83</v>
      </c>
      <c r="AV213" s="13" t="s">
        <v>81</v>
      </c>
      <c r="AW213" s="13" t="s">
        <v>34</v>
      </c>
      <c r="AX213" s="13" t="s">
        <v>73</v>
      </c>
      <c r="AY213" s="235" t="s">
        <v>160</v>
      </c>
    </row>
    <row r="214" s="14" customFormat="1">
      <c r="A214" s="14"/>
      <c r="B214" s="236"/>
      <c r="C214" s="237"/>
      <c r="D214" s="227" t="s">
        <v>172</v>
      </c>
      <c r="E214" s="238" t="s">
        <v>19</v>
      </c>
      <c r="F214" s="239" t="s">
        <v>319</v>
      </c>
      <c r="G214" s="237"/>
      <c r="H214" s="240">
        <v>0.32000000000000001</v>
      </c>
      <c r="I214" s="241"/>
      <c r="J214" s="237"/>
      <c r="K214" s="237"/>
      <c r="L214" s="242"/>
      <c r="M214" s="243"/>
      <c r="N214" s="244"/>
      <c r="O214" s="244"/>
      <c r="P214" s="244"/>
      <c r="Q214" s="244"/>
      <c r="R214" s="244"/>
      <c r="S214" s="244"/>
      <c r="T214" s="24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6" t="s">
        <v>172</v>
      </c>
      <c r="AU214" s="246" t="s">
        <v>83</v>
      </c>
      <c r="AV214" s="14" t="s">
        <v>83</v>
      </c>
      <c r="AW214" s="14" t="s">
        <v>34</v>
      </c>
      <c r="AX214" s="14" t="s">
        <v>81</v>
      </c>
      <c r="AY214" s="246" t="s">
        <v>160</v>
      </c>
    </row>
    <row r="215" s="2" customFormat="1" ht="16.5" customHeight="1">
      <c r="A215" s="40"/>
      <c r="B215" s="41"/>
      <c r="C215" s="207" t="s">
        <v>320</v>
      </c>
      <c r="D215" s="207" t="s">
        <v>163</v>
      </c>
      <c r="E215" s="208" t="s">
        <v>321</v>
      </c>
      <c r="F215" s="209" t="s">
        <v>322</v>
      </c>
      <c r="G215" s="210" t="s">
        <v>166</v>
      </c>
      <c r="H215" s="211">
        <v>0.32000000000000001</v>
      </c>
      <c r="I215" s="212"/>
      <c r="J215" s="213">
        <f>ROUND(I215*H215,2)</f>
        <v>0</v>
      </c>
      <c r="K215" s="209" t="s">
        <v>167</v>
      </c>
      <c r="L215" s="46"/>
      <c r="M215" s="214" t="s">
        <v>19</v>
      </c>
      <c r="N215" s="215" t="s">
        <v>44</v>
      </c>
      <c r="O215" s="86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8" t="s">
        <v>168</v>
      </c>
      <c r="AT215" s="218" t="s">
        <v>163</v>
      </c>
      <c r="AU215" s="218" t="s">
        <v>83</v>
      </c>
      <c r="AY215" s="19" t="s">
        <v>160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9" t="s">
        <v>81</v>
      </c>
      <c r="BK215" s="219">
        <f>ROUND(I215*H215,2)</f>
        <v>0</v>
      </c>
      <c r="BL215" s="19" t="s">
        <v>168</v>
      </c>
      <c r="BM215" s="218" t="s">
        <v>323</v>
      </c>
    </row>
    <row r="216" s="2" customFormat="1">
      <c r="A216" s="40"/>
      <c r="B216" s="41"/>
      <c r="C216" s="42"/>
      <c r="D216" s="220" t="s">
        <v>170</v>
      </c>
      <c r="E216" s="42"/>
      <c r="F216" s="221" t="s">
        <v>324</v>
      </c>
      <c r="G216" s="42"/>
      <c r="H216" s="42"/>
      <c r="I216" s="222"/>
      <c r="J216" s="42"/>
      <c r="K216" s="42"/>
      <c r="L216" s="46"/>
      <c r="M216" s="223"/>
      <c r="N216" s="224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170</v>
      </c>
      <c r="AU216" s="19" t="s">
        <v>83</v>
      </c>
    </row>
    <row r="217" s="13" customFormat="1">
      <c r="A217" s="13"/>
      <c r="B217" s="225"/>
      <c r="C217" s="226"/>
      <c r="D217" s="227" t="s">
        <v>172</v>
      </c>
      <c r="E217" s="228" t="s">
        <v>19</v>
      </c>
      <c r="F217" s="229" t="s">
        <v>173</v>
      </c>
      <c r="G217" s="226"/>
      <c r="H217" s="228" t="s">
        <v>19</v>
      </c>
      <c r="I217" s="230"/>
      <c r="J217" s="226"/>
      <c r="K217" s="226"/>
      <c r="L217" s="231"/>
      <c r="M217" s="232"/>
      <c r="N217" s="233"/>
      <c r="O217" s="233"/>
      <c r="P217" s="233"/>
      <c r="Q217" s="233"/>
      <c r="R217" s="233"/>
      <c r="S217" s="233"/>
      <c r="T217" s="234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5" t="s">
        <v>172</v>
      </c>
      <c r="AU217" s="235" t="s">
        <v>83</v>
      </c>
      <c r="AV217" s="13" t="s">
        <v>81</v>
      </c>
      <c r="AW217" s="13" t="s">
        <v>34</v>
      </c>
      <c r="AX217" s="13" t="s">
        <v>73</v>
      </c>
      <c r="AY217" s="235" t="s">
        <v>160</v>
      </c>
    </row>
    <row r="218" s="14" customFormat="1">
      <c r="A218" s="14"/>
      <c r="B218" s="236"/>
      <c r="C218" s="237"/>
      <c r="D218" s="227" t="s">
        <v>172</v>
      </c>
      <c r="E218" s="238" t="s">
        <v>19</v>
      </c>
      <c r="F218" s="239" t="s">
        <v>319</v>
      </c>
      <c r="G218" s="237"/>
      <c r="H218" s="240">
        <v>0.32000000000000001</v>
      </c>
      <c r="I218" s="241"/>
      <c r="J218" s="237"/>
      <c r="K218" s="237"/>
      <c r="L218" s="242"/>
      <c r="M218" s="243"/>
      <c r="N218" s="244"/>
      <c r="O218" s="244"/>
      <c r="P218" s="244"/>
      <c r="Q218" s="244"/>
      <c r="R218" s="244"/>
      <c r="S218" s="244"/>
      <c r="T218" s="24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6" t="s">
        <v>172</v>
      </c>
      <c r="AU218" s="246" t="s">
        <v>83</v>
      </c>
      <c r="AV218" s="14" t="s">
        <v>83</v>
      </c>
      <c r="AW218" s="14" t="s">
        <v>34</v>
      </c>
      <c r="AX218" s="14" t="s">
        <v>81</v>
      </c>
      <c r="AY218" s="246" t="s">
        <v>160</v>
      </c>
    </row>
    <row r="219" s="2" customFormat="1" ht="21.75" customHeight="1">
      <c r="A219" s="40"/>
      <c r="B219" s="41"/>
      <c r="C219" s="207" t="s">
        <v>325</v>
      </c>
      <c r="D219" s="207" t="s">
        <v>163</v>
      </c>
      <c r="E219" s="208" t="s">
        <v>326</v>
      </c>
      <c r="F219" s="209" t="s">
        <v>327</v>
      </c>
      <c r="G219" s="210" t="s">
        <v>208</v>
      </c>
      <c r="H219" s="211">
        <v>0.025999999999999999</v>
      </c>
      <c r="I219" s="212"/>
      <c r="J219" s="213">
        <f>ROUND(I219*H219,2)</f>
        <v>0</v>
      </c>
      <c r="K219" s="209" t="s">
        <v>167</v>
      </c>
      <c r="L219" s="46"/>
      <c r="M219" s="214" t="s">
        <v>19</v>
      </c>
      <c r="N219" s="215" t="s">
        <v>44</v>
      </c>
      <c r="O219" s="86"/>
      <c r="P219" s="216">
        <f>O219*H219</f>
        <v>0</v>
      </c>
      <c r="Q219" s="216">
        <v>1.06277</v>
      </c>
      <c r="R219" s="216">
        <f>Q219*H219</f>
        <v>0.02763202</v>
      </c>
      <c r="S219" s="216">
        <v>0</v>
      </c>
      <c r="T219" s="217">
        <f>S219*H219</f>
        <v>0</v>
      </c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  <c r="AR219" s="218" t="s">
        <v>168</v>
      </c>
      <c r="AT219" s="218" t="s">
        <v>163</v>
      </c>
      <c r="AU219" s="218" t="s">
        <v>83</v>
      </c>
      <c r="AY219" s="19" t="s">
        <v>160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9" t="s">
        <v>81</v>
      </c>
      <c r="BK219" s="219">
        <f>ROUND(I219*H219,2)</f>
        <v>0</v>
      </c>
      <c r="BL219" s="19" t="s">
        <v>168</v>
      </c>
      <c r="BM219" s="218" t="s">
        <v>328</v>
      </c>
    </row>
    <row r="220" s="2" customFormat="1">
      <c r="A220" s="40"/>
      <c r="B220" s="41"/>
      <c r="C220" s="42"/>
      <c r="D220" s="220" t="s">
        <v>170</v>
      </c>
      <c r="E220" s="42"/>
      <c r="F220" s="221" t="s">
        <v>329</v>
      </c>
      <c r="G220" s="42"/>
      <c r="H220" s="42"/>
      <c r="I220" s="222"/>
      <c r="J220" s="42"/>
      <c r="K220" s="42"/>
      <c r="L220" s="46"/>
      <c r="M220" s="223"/>
      <c r="N220" s="224"/>
      <c r="O220" s="86"/>
      <c r="P220" s="86"/>
      <c r="Q220" s="86"/>
      <c r="R220" s="86"/>
      <c r="S220" s="86"/>
      <c r="T220" s="87"/>
      <c r="U220" s="40"/>
      <c r="V220" s="40"/>
      <c r="W220" s="40"/>
      <c r="X220" s="40"/>
      <c r="Y220" s="40"/>
      <c r="Z220" s="40"/>
      <c r="AA220" s="40"/>
      <c r="AB220" s="40"/>
      <c r="AC220" s="40"/>
      <c r="AD220" s="40"/>
      <c r="AE220" s="40"/>
      <c r="AT220" s="19" t="s">
        <v>170</v>
      </c>
      <c r="AU220" s="19" t="s">
        <v>83</v>
      </c>
    </row>
    <row r="221" s="13" customFormat="1">
      <c r="A221" s="13"/>
      <c r="B221" s="225"/>
      <c r="C221" s="226"/>
      <c r="D221" s="227" t="s">
        <v>172</v>
      </c>
      <c r="E221" s="228" t="s">
        <v>19</v>
      </c>
      <c r="F221" s="229" t="s">
        <v>173</v>
      </c>
      <c r="G221" s="226"/>
      <c r="H221" s="228" t="s">
        <v>19</v>
      </c>
      <c r="I221" s="230"/>
      <c r="J221" s="226"/>
      <c r="K221" s="226"/>
      <c r="L221" s="231"/>
      <c r="M221" s="232"/>
      <c r="N221" s="233"/>
      <c r="O221" s="233"/>
      <c r="P221" s="233"/>
      <c r="Q221" s="233"/>
      <c r="R221" s="233"/>
      <c r="S221" s="233"/>
      <c r="T221" s="234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35" t="s">
        <v>172</v>
      </c>
      <c r="AU221" s="235" t="s">
        <v>83</v>
      </c>
      <c r="AV221" s="13" t="s">
        <v>81</v>
      </c>
      <c r="AW221" s="13" t="s">
        <v>34</v>
      </c>
      <c r="AX221" s="13" t="s">
        <v>73</v>
      </c>
      <c r="AY221" s="235" t="s">
        <v>160</v>
      </c>
    </row>
    <row r="222" s="14" customFormat="1">
      <c r="A222" s="14"/>
      <c r="B222" s="236"/>
      <c r="C222" s="237"/>
      <c r="D222" s="227" t="s">
        <v>172</v>
      </c>
      <c r="E222" s="238" t="s">
        <v>19</v>
      </c>
      <c r="F222" s="239" t="s">
        <v>330</v>
      </c>
      <c r="G222" s="237"/>
      <c r="H222" s="240">
        <v>0.025999999999999999</v>
      </c>
      <c r="I222" s="241"/>
      <c r="J222" s="237"/>
      <c r="K222" s="237"/>
      <c r="L222" s="242"/>
      <c r="M222" s="243"/>
      <c r="N222" s="244"/>
      <c r="O222" s="244"/>
      <c r="P222" s="244"/>
      <c r="Q222" s="244"/>
      <c r="R222" s="244"/>
      <c r="S222" s="244"/>
      <c r="T222" s="24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6" t="s">
        <v>172</v>
      </c>
      <c r="AU222" s="246" t="s">
        <v>83</v>
      </c>
      <c r="AV222" s="14" t="s">
        <v>83</v>
      </c>
      <c r="AW222" s="14" t="s">
        <v>34</v>
      </c>
      <c r="AX222" s="14" t="s">
        <v>81</v>
      </c>
      <c r="AY222" s="246" t="s">
        <v>160</v>
      </c>
    </row>
    <row r="223" s="2" customFormat="1" ht="24.15" customHeight="1">
      <c r="A223" s="40"/>
      <c r="B223" s="41"/>
      <c r="C223" s="207" t="s">
        <v>331</v>
      </c>
      <c r="D223" s="207" t="s">
        <v>163</v>
      </c>
      <c r="E223" s="208" t="s">
        <v>332</v>
      </c>
      <c r="F223" s="209" t="s">
        <v>333</v>
      </c>
      <c r="G223" s="210" t="s">
        <v>180</v>
      </c>
      <c r="H223" s="211">
        <v>0.17399999999999999</v>
      </c>
      <c r="I223" s="212"/>
      <c r="J223" s="213">
        <f>ROUND(I223*H223,2)</f>
        <v>0</v>
      </c>
      <c r="K223" s="209" t="s">
        <v>167</v>
      </c>
      <c r="L223" s="46"/>
      <c r="M223" s="214" t="s">
        <v>19</v>
      </c>
      <c r="N223" s="215" t="s">
        <v>44</v>
      </c>
      <c r="O223" s="86"/>
      <c r="P223" s="216">
        <f>O223*H223</f>
        <v>0</v>
      </c>
      <c r="Q223" s="216">
        <v>1.98</v>
      </c>
      <c r="R223" s="216">
        <f>Q223*H223</f>
        <v>0.34451999999999999</v>
      </c>
      <c r="S223" s="216">
        <v>0</v>
      </c>
      <c r="T223" s="217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8" t="s">
        <v>168</v>
      </c>
      <c r="AT223" s="218" t="s">
        <v>163</v>
      </c>
      <c r="AU223" s="218" t="s">
        <v>83</v>
      </c>
      <c r="AY223" s="19" t="s">
        <v>160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9" t="s">
        <v>81</v>
      </c>
      <c r="BK223" s="219">
        <f>ROUND(I223*H223,2)</f>
        <v>0</v>
      </c>
      <c r="BL223" s="19" t="s">
        <v>168</v>
      </c>
      <c r="BM223" s="218" t="s">
        <v>334</v>
      </c>
    </row>
    <row r="224" s="2" customFormat="1">
      <c r="A224" s="40"/>
      <c r="B224" s="41"/>
      <c r="C224" s="42"/>
      <c r="D224" s="220" t="s">
        <v>170</v>
      </c>
      <c r="E224" s="42"/>
      <c r="F224" s="221" t="s">
        <v>335</v>
      </c>
      <c r="G224" s="42"/>
      <c r="H224" s="42"/>
      <c r="I224" s="222"/>
      <c r="J224" s="42"/>
      <c r="K224" s="42"/>
      <c r="L224" s="46"/>
      <c r="M224" s="223"/>
      <c r="N224" s="224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170</v>
      </c>
      <c r="AU224" s="19" t="s">
        <v>83</v>
      </c>
    </row>
    <row r="225" s="13" customFormat="1">
      <c r="A225" s="13"/>
      <c r="B225" s="225"/>
      <c r="C225" s="226"/>
      <c r="D225" s="227" t="s">
        <v>172</v>
      </c>
      <c r="E225" s="228" t="s">
        <v>19</v>
      </c>
      <c r="F225" s="229" t="s">
        <v>173</v>
      </c>
      <c r="G225" s="226"/>
      <c r="H225" s="228" t="s">
        <v>19</v>
      </c>
      <c r="I225" s="230"/>
      <c r="J225" s="226"/>
      <c r="K225" s="226"/>
      <c r="L225" s="231"/>
      <c r="M225" s="232"/>
      <c r="N225" s="233"/>
      <c r="O225" s="233"/>
      <c r="P225" s="233"/>
      <c r="Q225" s="233"/>
      <c r="R225" s="233"/>
      <c r="S225" s="233"/>
      <c r="T225" s="234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35" t="s">
        <v>172</v>
      </c>
      <c r="AU225" s="235" t="s">
        <v>83</v>
      </c>
      <c r="AV225" s="13" t="s">
        <v>81</v>
      </c>
      <c r="AW225" s="13" t="s">
        <v>34</v>
      </c>
      <c r="AX225" s="13" t="s">
        <v>73</v>
      </c>
      <c r="AY225" s="235" t="s">
        <v>160</v>
      </c>
    </row>
    <row r="226" s="14" customFormat="1">
      <c r="A226" s="14"/>
      <c r="B226" s="236"/>
      <c r="C226" s="237"/>
      <c r="D226" s="227" t="s">
        <v>172</v>
      </c>
      <c r="E226" s="238" t="s">
        <v>19</v>
      </c>
      <c r="F226" s="239" t="s">
        <v>336</v>
      </c>
      <c r="G226" s="237"/>
      <c r="H226" s="240">
        <v>0.17399999999999999</v>
      </c>
      <c r="I226" s="241"/>
      <c r="J226" s="237"/>
      <c r="K226" s="237"/>
      <c r="L226" s="242"/>
      <c r="M226" s="243"/>
      <c r="N226" s="244"/>
      <c r="O226" s="244"/>
      <c r="P226" s="244"/>
      <c r="Q226" s="244"/>
      <c r="R226" s="244"/>
      <c r="S226" s="244"/>
      <c r="T226" s="245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46" t="s">
        <v>172</v>
      </c>
      <c r="AU226" s="246" t="s">
        <v>83</v>
      </c>
      <c r="AV226" s="14" t="s">
        <v>83</v>
      </c>
      <c r="AW226" s="14" t="s">
        <v>34</v>
      </c>
      <c r="AX226" s="14" t="s">
        <v>81</v>
      </c>
      <c r="AY226" s="246" t="s">
        <v>160</v>
      </c>
    </row>
    <row r="227" s="2" customFormat="1" ht="24.15" customHeight="1">
      <c r="A227" s="40"/>
      <c r="B227" s="41"/>
      <c r="C227" s="207" t="s">
        <v>337</v>
      </c>
      <c r="D227" s="207" t="s">
        <v>163</v>
      </c>
      <c r="E227" s="208" t="s">
        <v>338</v>
      </c>
      <c r="F227" s="209" t="s">
        <v>339</v>
      </c>
      <c r="G227" s="210" t="s">
        <v>180</v>
      </c>
      <c r="H227" s="211">
        <v>0.34799999999999998</v>
      </c>
      <c r="I227" s="212"/>
      <c r="J227" s="213">
        <f>ROUND(I227*H227,2)</f>
        <v>0</v>
      </c>
      <c r="K227" s="209" t="s">
        <v>19</v>
      </c>
      <c r="L227" s="46"/>
      <c r="M227" s="214" t="s">
        <v>19</v>
      </c>
      <c r="N227" s="215" t="s">
        <v>44</v>
      </c>
      <c r="O227" s="86"/>
      <c r="P227" s="216">
        <f>O227*H227</f>
        <v>0</v>
      </c>
      <c r="Q227" s="216">
        <v>2.1600000000000001</v>
      </c>
      <c r="R227" s="216">
        <f>Q227*H227</f>
        <v>0.75168000000000001</v>
      </c>
      <c r="S227" s="216">
        <v>0</v>
      </c>
      <c r="T227" s="217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8" t="s">
        <v>168</v>
      </c>
      <c r="AT227" s="218" t="s">
        <v>163</v>
      </c>
      <c r="AU227" s="218" t="s">
        <v>83</v>
      </c>
      <c r="AY227" s="19" t="s">
        <v>160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9" t="s">
        <v>81</v>
      </c>
      <c r="BK227" s="219">
        <f>ROUND(I227*H227,2)</f>
        <v>0</v>
      </c>
      <c r="BL227" s="19" t="s">
        <v>168</v>
      </c>
      <c r="BM227" s="218" t="s">
        <v>340</v>
      </c>
    </row>
    <row r="228" s="13" customFormat="1">
      <c r="A228" s="13"/>
      <c r="B228" s="225"/>
      <c r="C228" s="226"/>
      <c r="D228" s="227" t="s">
        <v>172</v>
      </c>
      <c r="E228" s="228" t="s">
        <v>19</v>
      </c>
      <c r="F228" s="229" t="s">
        <v>173</v>
      </c>
      <c r="G228" s="226"/>
      <c r="H228" s="228" t="s">
        <v>19</v>
      </c>
      <c r="I228" s="230"/>
      <c r="J228" s="226"/>
      <c r="K228" s="226"/>
      <c r="L228" s="231"/>
      <c r="M228" s="232"/>
      <c r="N228" s="233"/>
      <c r="O228" s="233"/>
      <c r="P228" s="233"/>
      <c r="Q228" s="233"/>
      <c r="R228" s="233"/>
      <c r="S228" s="233"/>
      <c r="T228" s="234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5" t="s">
        <v>172</v>
      </c>
      <c r="AU228" s="235" t="s">
        <v>83</v>
      </c>
      <c r="AV228" s="13" t="s">
        <v>81</v>
      </c>
      <c r="AW228" s="13" t="s">
        <v>34</v>
      </c>
      <c r="AX228" s="13" t="s">
        <v>73</v>
      </c>
      <c r="AY228" s="235" t="s">
        <v>160</v>
      </c>
    </row>
    <row r="229" s="14" customFormat="1">
      <c r="A229" s="14"/>
      <c r="B229" s="236"/>
      <c r="C229" s="237"/>
      <c r="D229" s="227" t="s">
        <v>172</v>
      </c>
      <c r="E229" s="238" t="s">
        <v>19</v>
      </c>
      <c r="F229" s="239" t="s">
        <v>341</v>
      </c>
      <c r="G229" s="237"/>
      <c r="H229" s="240">
        <v>0.34799999999999998</v>
      </c>
      <c r="I229" s="241"/>
      <c r="J229" s="237"/>
      <c r="K229" s="237"/>
      <c r="L229" s="242"/>
      <c r="M229" s="243"/>
      <c r="N229" s="244"/>
      <c r="O229" s="244"/>
      <c r="P229" s="244"/>
      <c r="Q229" s="244"/>
      <c r="R229" s="244"/>
      <c r="S229" s="244"/>
      <c r="T229" s="245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46" t="s">
        <v>172</v>
      </c>
      <c r="AU229" s="246" t="s">
        <v>83</v>
      </c>
      <c r="AV229" s="14" t="s">
        <v>83</v>
      </c>
      <c r="AW229" s="14" t="s">
        <v>34</v>
      </c>
      <c r="AX229" s="14" t="s">
        <v>81</v>
      </c>
      <c r="AY229" s="246" t="s">
        <v>160</v>
      </c>
    </row>
    <row r="230" s="12" customFormat="1" ht="22.8" customHeight="1">
      <c r="A230" s="12"/>
      <c r="B230" s="191"/>
      <c r="C230" s="192"/>
      <c r="D230" s="193" t="s">
        <v>72</v>
      </c>
      <c r="E230" s="205" t="s">
        <v>342</v>
      </c>
      <c r="F230" s="205" t="s">
        <v>343</v>
      </c>
      <c r="G230" s="192"/>
      <c r="H230" s="192"/>
      <c r="I230" s="195"/>
      <c r="J230" s="206">
        <f>BK230</f>
        <v>0</v>
      </c>
      <c r="K230" s="192"/>
      <c r="L230" s="197"/>
      <c r="M230" s="198"/>
      <c r="N230" s="199"/>
      <c r="O230" s="199"/>
      <c r="P230" s="200">
        <f>SUM(P231:P236)</f>
        <v>0</v>
      </c>
      <c r="Q230" s="199"/>
      <c r="R230" s="200">
        <f>SUM(R231:R236)</f>
        <v>0.0013649999999999999</v>
      </c>
      <c r="S230" s="199"/>
      <c r="T230" s="201">
        <f>SUM(T231:T236)</f>
        <v>0</v>
      </c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R230" s="202" t="s">
        <v>81</v>
      </c>
      <c r="AT230" s="203" t="s">
        <v>72</v>
      </c>
      <c r="AU230" s="203" t="s">
        <v>81</v>
      </c>
      <c r="AY230" s="202" t="s">
        <v>160</v>
      </c>
      <c r="BK230" s="204">
        <f>SUM(BK231:BK236)</f>
        <v>0</v>
      </c>
    </row>
    <row r="231" s="2" customFormat="1" ht="37.8" customHeight="1">
      <c r="A231" s="40"/>
      <c r="B231" s="41"/>
      <c r="C231" s="207" t="s">
        <v>344</v>
      </c>
      <c r="D231" s="207" t="s">
        <v>163</v>
      </c>
      <c r="E231" s="208" t="s">
        <v>345</v>
      </c>
      <c r="F231" s="209" t="s">
        <v>346</v>
      </c>
      <c r="G231" s="210" t="s">
        <v>166</v>
      </c>
      <c r="H231" s="211">
        <v>10.5</v>
      </c>
      <c r="I231" s="212"/>
      <c r="J231" s="213">
        <f>ROUND(I231*H231,2)</f>
        <v>0</v>
      </c>
      <c r="K231" s="209" t="s">
        <v>167</v>
      </c>
      <c r="L231" s="46"/>
      <c r="M231" s="214" t="s">
        <v>19</v>
      </c>
      <c r="N231" s="215" t="s">
        <v>44</v>
      </c>
      <c r="O231" s="86"/>
      <c r="P231" s="216">
        <f>O231*H231</f>
        <v>0</v>
      </c>
      <c r="Q231" s="216">
        <v>0.00012999999999999999</v>
      </c>
      <c r="R231" s="216">
        <f>Q231*H231</f>
        <v>0.0013649999999999999</v>
      </c>
      <c r="S231" s="216">
        <v>0</v>
      </c>
      <c r="T231" s="217">
        <f>S231*H231</f>
        <v>0</v>
      </c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R231" s="218" t="s">
        <v>168</v>
      </c>
      <c r="AT231" s="218" t="s">
        <v>163</v>
      </c>
      <c r="AU231" s="218" t="s">
        <v>83</v>
      </c>
      <c r="AY231" s="19" t="s">
        <v>160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9" t="s">
        <v>81</v>
      </c>
      <c r="BK231" s="219">
        <f>ROUND(I231*H231,2)</f>
        <v>0</v>
      </c>
      <c r="BL231" s="19" t="s">
        <v>168</v>
      </c>
      <c r="BM231" s="218" t="s">
        <v>347</v>
      </c>
    </row>
    <row r="232" s="2" customFormat="1">
      <c r="A232" s="40"/>
      <c r="B232" s="41"/>
      <c r="C232" s="42"/>
      <c r="D232" s="220" t="s">
        <v>170</v>
      </c>
      <c r="E232" s="42"/>
      <c r="F232" s="221" t="s">
        <v>348</v>
      </c>
      <c r="G232" s="42"/>
      <c r="H232" s="42"/>
      <c r="I232" s="222"/>
      <c r="J232" s="42"/>
      <c r="K232" s="42"/>
      <c r="L232" s="46"/>
      <c r="M232" s="223"/>
      <c r="N232" s="224"/>
      <c r="O232" s="86"/>
      <c r="P232" s="86"/>
      <c r="Q232" s="86"/>
      <c r="R232" s="86"/>
      <c r="S232" s="86"/>
      <c r="T232" s="87"/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T232" s="19" t="s">
        <v>170</v>
      </c>
      <c r="AU232" s="19" t="s">
        <v>83</v>
      </c>
    </row>
    <row r="233" s="13" customFormat="1">
      <c r="A233" s="13"/>
      <c r="B233" s="225"/>
      <c r="C233" s="226"/>
      <c r="D233" s="227" t="s">
        <v>172</v>
      </c>
      <c r="E233" s="228" t="s">
        <v>19</v>
      </c>
      <c r="F233" s="229" t="s">
        <v>173</v>
      </c>
      <c r="G233" s="226"/>
      <c r="H233" s="228" t="s">
        <v>19</v>
      </c>
      <c r="I233" s="230"/>
      <c r="J233" s="226"/>
      <c r="K233" s="226"/>
      <c r="L233" s="231"/>
      <c r="M233" s="232"/>
      <c r="N233" s="233"/>
      <c r="O233" s="233"/>
      <c r="P233" s="233"/>
      <c r="Q233" s="233"/>
      <c r="R233" s="233"/>
      <c r="S233" s="233"/>
      <c r="T233" s="234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35" t="s">
        <v>172</v>
      </c>
      <c r="AU233" s="235" t="s">
        <v>83</v>
      </c>
      <c r="AV233" s="13" t="s">
        <v>81</v>
      </c>
      <c r="AW233" s="13" t="s">
        <v>34</v>
      </c>
      <c r="AX233" s="13" t="s">
        <v>73</v>
      </c>
      <c r="AY233" s="235" t="s">
        <v>160</v>
      </c>
    </row>
    <row r="234" s="14" customFormat="1">
      <c r="A234" s="14"/>
      <c r="B234" s="236"/>
      <c r="C234" s="237"/>
      <c r="D234" s="227" t="s">
        <v>172</v>
      </c>
      <c r="E234" s="238" t="s">
        <v>19</v>
      </c>
      <c r="F234" s="239" t="s">
        <v>349</v>
      </c>
      <c r="G234" s="237"/>
      <c r="H234" s="240">
        <v>5.0999999999999996</v>
      </c>
      <c r="I234" s="241"/>
      <c r="J234" s="237"/>
      <c r="K234" s="237"/>
      <c r="L234" s="242"/>
      <c r="M234" s="243"/>
      <c r="N234" s="244"/>
      <c r="O234" s="244"/>
      <c r="P234" s="244"/>
      <c r="Q234" s="244"/>
      <c r="R234" s="244"/>
      <c r="S234" s="244"/>
      <c r="T234" s="24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46" t="s">
        <v>172</v>
      </c>
      <c r="AU234" s="246" t="s">
        <v>83</v>
      </c>
      <c r="AV234" s="14" t="s">
        <v>83</v>
      </c>
      <c r="AW234" s="14" t="s">
        <v>34</v>
      </c>
      <c r="AX234" s="14" t="s">
        <v>73</v>
      </c>
      <c r="AY234" s="246" t="s">
        <v>160</v>
      </c>
    </row>
    <row r="235" s="14" customFormat="1">
      <c r="A235" s="14"/>
      <c r="B235" s="236"/>
      <c r="C235" s="237"/>
      <c r="D235" s="227" t="s">
        <v>172</v>
      </c>
      <c r="E235" s="238" t="s">
        <v>19</v>
      </c>
      <c r="F235" s="239" t="s">
        <v>350</v>
      </c>
      <c r="G235" s="237"/>
      <c r="H235" s="240">
        <v>5.4000000000000004</v>
      </c>
      <c r="I235" s="241"/>
      <c r="J235" s="237"/>
      <c r="K235" s="237"/>
      <c r="L235" s="242"/>
      <c r="M235" s="243"/>
      <c r="N235" s="244"/>
      <c r="O235" s="244"/>
      <c r="P235" s="244"/>
      <c r="Q235" s="244"/>
      <c r="R235" s="244"/>
      <c r="S235" s="244"/>
      <c r="T235" s="245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46" t="s">
        <v>172</v>
      </c>
      <c r="AU235" s="246" t="s">
        <v>83</v>
      </c>
      <c r="AV235" s="14" t="s">
        <v>83</v>
      </c>
      <c r="AW235" s="14" t="s">
        <v>34</v>
      </c>
      <c r="AX235" s="14" t="s">
        <v>73</v>
      </c>
      <c r="AY235" s="246" t="s">
        <v>160</v>
      </c>
    </row>
    <row r="236" s="15" customFormat="1">
      <c r="A236" s="15"/>
      <c r="B236" s="247"/>
      <c r="C236" s="248"/>
      <c r="D236" s="227" t="s">
        <v>172</v>
      </c>
      <c r="E236" s="249" t="s">
        <v>19</v>
      </c>
      <c r="F236" s="250" t="s">
        <v>175</v>
      </c>
      <c r="G236" s="248"/>
      <c r="H236" s="251">
        <v>10.5</v>
      </c>
      <c r="I236" s="252"/>
      <c r="J236" s="248"/>
      <c r="K236" s="248"/>
      <c r="L236" s="253"/>
      <c r="M236" s="254"/>
      <c r="N236" s="255"/>
      <c r="O236" s="255"/>
      <c r="P236" s="255"/>
      <c r="Q236" s="255"/>
      <c r="R236" s="255"/>
      <c r="S236" s="255"/>
      <c r="T236" s="256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57" t="s">
        <v>172</v>
      </c>
      <c r="AU236" s="257" t="s">
        <v>83</v>
      </c>
      <c r="AV236" s="15" t="s">
        <v>168</v>
      </c>
      <c r="AW236" s="15" t="s">
        <v>34</v>
      </c>
      <c r="AX236" s="15" t="s">
        <v>81</v>
      </c>
      <c r="AY236" s="257" t="s">
        <v>160</v>
      </c>
    </row>
    <row r="237" s="12" customFormat="1" ht="22.8" customHeight="1">
      <c r="A237" s="12"/>
      <c r="B237" s="191"/>
      <c r="C237" s="192"/>
      <c r="D237" s="193" t="s">
        <v>72</v>
      </c>
      <c r="E237" s="205" t="s">
        <v>351</v>
      </c>
      <c r="F237" s="205" t="s">
        <v>352</v>
      </c>
      <c r="G237" s="192"/>
      <c r="H237" s="192"/>
      <c r="I237" s="195"/>
      <c r="J237" s="206">
        <f>BK237</f>
        <v>0</v>
      </c>
      <c r="K237" s="192"/>
      <c r="L237" s="197"/>
      <c r="M237" s="198"/>
      <c r="N237" s="199"/>
      <c r="O237" s="199"/>
      <c r="P237" s="200">
        <f>SUM(P238:P282)</f>
        <v>0</v>
      </c>
      <c r="Q237" s="199"/>
      <c r="R237" s="200">
        <f>SUM(R238:R282)</f>
        <v>0.16068399999999999</v>
      </c>
      <c r="S237" s="199"/>
      <c r="T237" s="201">
        <f>SUM(T238:T282)</f>
        <v>4.5379860000000001</v>
      </c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R237" s="202" t="s">
        <v>81</v>
      </c>
      <c r="AT237" s="203" t="s">
        <v>72</v>
      </c>
      <c r="AU237" s="203" t="s">
        <v>81</v>
      </c>
      <c r="AY237" s="202" t="s">
        <v>160</v>
      </c>
      <c r="BK237" s="204">
        <f>SUM(BK238:BK282)</f>
        <v>0</v>
      </c>
    </row>
    <row r="238" s="2" customFormat="1" ht="24.15" customHeight="1">
      <c r="A238" s="40"/>
      <c r="B238" s="41"/>
      <c r="C238" s="207" t="s">
        <v>353</v>
      </c>
      <c r="D238" s="207" t="s">
        <v>163</v>
      </c>
      <c r="E238" s="208" t="s">
        <v>354</v>
      </c>
      <c r="F238" s="209" t="s">
        <v>355</v>
      </c>
      <c r="G238" s="210" t="s">
        <v>180</v>
      </c>
      <c r="H238" s="211">
        <v>0.29699999999999999</v>
      </c>
      <c r="I238" s="212"/>
      <c r="J238" s="213">
        <f>ROUND(I238*H238,2)</f>
        <v>0</v>
      </c>
      <c r="K238" s="209" t="s">
        <v>167</v>
      </c>
      <c r="L238" s="46"/>
      <c r="M238" s="214" t="s">
        <v>19</v>
      </c>
      <c r="N238" s="215" t="s">
        <v>44</v>
      </c>
      <c r="O238" s="86"/>
      <c r="P238" s="216">
        <f>O238*H238</f>
        <v>0</v>
      </c>
      <c r="Q238" s="216">
        <v>0</v>
      </c>
      <c r="R238" s="216">
        <f>Q238*H238</f>
        <v>0</v>
      </c>
      <c r="S238" s="216">
        <v>2.2000000000000002</v>
      </c>
      <c r="T238" s="217">
        <f>S238*H238</f>
        <v>0.65339999999999998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8" t="s">
        <v>168</v>
      </c>
      <c r="AT238" s="218" t="s">
        <v>163</v>
      </c>
      <c r="AU238" s="218" t="s">
        <v>83</v>
      </c>
      <c r="AY238" s="19" t="s">
        <v>160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9" t="s">
        <v>81</v>
      </c>
      <c r="BK238" s="219">
        <f>ROUND(I238*H238,2)</f>
        <v>0</v>
      </c>
      <c r="BL238" s="19" t="s">
        <v>168</v>
      </c>
      <c r="BM238" s="218" t="s">
        <v>356</v>
      </c>
    </row>
    <row r="239" s="2" customFormat="1">
      <c r="A239" s="40"/>
      <c r="B239" s="41"/>
      <c r="C239" s="42"/>
      <c r="D239" s="220" t="s">
        <v>170</v>
      </c>
      <c r="E239" s="42"/>
      <c r="F239" s="221" t="s">
        <v>357</v>
      </c>
      <c r="G239" s="42"/>
      <c r="H239" s="42"/>
      <c r="I239" s="222"/>
      <c r="J239" s="42"/>
      <c r="K239" s="42"/>
      <c r="L239" s="46"/>
      <c r="M239" s="223"/>
      <c r="N239" s="224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170</v>
      </c>
      <c r="AU239" s="19" t="s">
        <v>83</v>
      </c>
    </row>
    <row r="240" s="13" customFormat="1">
      <c r="A240" s="13"/>
      <c r="B240" s="225"/>
      <c r="C240" s="226"/>
      <c r="D240" s="227" t="s">
        <v>172</v>
      </c>
      <c r="E240" s="228" t="s">
        <v>19</v>
      </c>
      <c r="F240" s="229" t="s">
        <v>173</v>
      </c>
      <c r="G240" s="226"/>
      <c r="H240" s="228" t="s">
        <v>19</v>
      </c>
      <c r="I240" s="230"/>
      <c r="J240" s="226"/>
      <c r="K240" s="226"/>
      <c r="L240" s="231"/>
      <c r="M240" s="232"/>
      <c r="N240" s="233"/>
      <c r="O240" s="233"/>
      <c r="P240" s="233"/>
      <c r="Q240" s="233"/>
      <c r="R240" s="233"/>
      <c r="S240" s="233"/>
      <c r="T240" s="234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5" t="s">
        <v>172</v>
      </c>
      <c r="AU240" s="235" t="s">
        <v>83</v>
      </c>
      <c r="AV240" s="13" t="s">
        <v>81</v>
      </c>
      <c r="AW240" s="13" t="s">
        <v>34</v>
      </c>
      <c r="AX240" s="13" t="s">
        <v>73</v>
      </c>
      <c r="AY240" s="235" t="s">
        <v>160</v>
      </c>
    </row>
    <row r="241" s="14" customFormat="1">
      <c r="A241" s="14"/>
      <c r="B241" s="236"/>
      <c r="C241" s="237"/>
      <c r="D241" s="227" t="s">
        <v>172</v>
      </c>
      <c r="E241" s="238" t="s">
        <v>19</v>
      </c>
      <c r="F241" s="239" t="s">
        <v>358</v>
      </c>
      <c r="G241" s="237"/>
      <c r="H241" s="240">
        <v>0.29699999999999999</v>
      </c>
      <c r="I241" s="241"/>
      <c r="J241" s="237"/>
      <c r="K241" s="237"/>
      <c r="L241" s="242"/>
      <c r="M241" s="243"/>
      <c r="N241" s="244"/>
      <c r="O241" s="244"/>
      <c r="P241" s="244"/>
      <c r="Q241" s="244"/>
      <c r="R241" s="244"/>
      <c r="S241" s="244"/>
      <c r="T241" s="24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6" t="s">
        <v>172</v>
      </c>
      <c r="AU241" s="246" t="s">
        <v>83</v>
      </c>
      <c r="AV241" s="14" t="s">
        <v>83</v>
      </c>
      <c r="AW241" s="14" t="s">
        <v>34</v>
      </c>
      <c r="AX241" s="14" t="s">
        <v>81</v>
      </c>
      <c r="AY241" s="246" t="s">
        <v>160</v>
      </c>
    </row>
    <row r="242" s="2" customFormat="1" ht="33" customHeight="1">
      <c r="A242" s="40"/>
      <c r="B242" s="41"/>
      <c r="C242" s="207" t="s">
        <v>359</v>
      </c>
      <c r="D242" s="207" t="s">
        <v>163</v>
      </c>
      <c r="E242" s="208" t="s">
        <v>360</v>
      </c>
      <c r="F242" s="209" t="s">
        <v>361</v>
      </c>
      <c r="G242" s="210" t="s">
        <v>180</v>
      </c>
      <c r="H242" s="211">
        <v>0.29699999999999999</v>
      </c>
      <c r="I242" s="212"/>
      <c r="J242" s="213">
        <f>ROUND(I242*H242,2)</f>
        <v>0</v>
      </c>
      <c r="K242" s="209" t="s">
        <v>167</v>
      </c>
      <c r="L242" s="46"/>
      <c r="M242" s="214" t="s">
        <v>19</v>
      </c>
      <c r="N242" s="215" t="s">
        <v>44</v>
      </c>
      <c r="O242" s="86"/>
      <c r="P242" s="216">
        <f>O242*H242</f>
        <v>0</v>
      </c>
      <c r="Q242" s="216">
        <v>0</v>
      </c>
      <c r="R242" s="216">
        <f>Q242*H242</f>
        <v>0</v>
      </c>
      <c r="S242" s="216">
        <v>0.043999999999999997</v>
      </c>
      <c r="T242" s="217">
        <f>S242*H242</f>
        <v>0.013067999999999998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8" t="s">
        <v>168</v>
      </c>
      <c r="AT242" s="218" t="s">
        <v>163</v>
      </c>
      <c r="AU242" s="218" t="s">
        <v>83</v>
      </c>
      <c r="AY242" s="19" t="s">
        <v>160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9" t="s">
        <v>81</v>
      </c>
      <c r="BK242" s="219">
        <f>ROUND(I242*H242,2)</f>
        <v>0</v>
      </c>
      <c r="BL242" s="19" t="s">
        <v>168</v>
      </c>
      <c r="BM242" s="218" t="s">
        <v>362</v>
      </c>
    </row>
    <row r="243" s="2" customFormat="1">
      <c r="A243" s="40"/>
      <c r="B243" s="41"/>
      <c r="C243" s="42"/>
      <c r="D243" s="220" t="s">
        <v>170</v>
      </c>
      <c r="E243" s="42"/>
      <c r="F243" s="221" t="s">
        <v>363</v>
      </c>
      <c r="G243" s="42"/>
      <c r="H243" s="42"/>
      <c r="I243" s="222"/>
      <c r="J243" s="42"/>
      <c r="K243" s="42"/>
      <c r="L243" s="46"/>
      <c r="M243" s="223"/>
      <c r="N243" s="224"/>
      <c r="O243" s="86"/>
      <c r="P243" s="86"/>
      <c r="Q243" s="86"/>
      <c r="R243" s="86"/>
      <c r="S243" s="86"/>
      <c r="T243" s="87"/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T243" s="19" t="s">
        <v>170</v>
      </c>
      <c r="AU243" s="19" t="s">
        <v>83</v>
      </c>
    </row>
    <row r="244" s="13" customFormat="1">
      <c r="A244" s="13"/>
      <c r="B244" s="225"/>
      <c r="C244" s="226"/>
      <c r="D244" s="227" t="s">
        <v>172</v>
      </c>
      <c r="E244" s="228" t="s">
        <v>19</v>
      </c>
      <c r="F244" s="229" t="s">
        <v>173</v>
      </c>
      <c r="G244" s="226"/>
      <c r="H244" s="228" t="s">
        <v>19</v>
      </c>
      <c r="I244" s="230"/>
      <c r="J244" s="226"/>
      <c r="K244" s="226"/>
      <c r="L244" s="231"/>
      <c r="M244" s="232"/>
      <c r="N244" s="233"/>
      <c r="O244" s="233"/>
      <c r="P244" s="233"/>
      <c r="Q244" s="233"/>
      <c r="R244" s="233"/>
      <c r="S244" s="233"/>
      <c r="T244" s="234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5" t="s">
        <v>172</v>
      </c>
      <c r="AU244" s="235" t="s">
        <v>83</v>
      </c>
      <c r="AV244" s="13" t="s">
        <v>81</v>
      </c>
      <c r="AW244" s="13" t="s">
        <v>34</v>
      </c>
      <c r="AX244" s="13" t="s">
        <v>73</v>
      </c>
      <c r="AY244" s="235" t="s">
        <v>160</v>
      </c>
    </row>
    <row r="245" s="14" customFormat="1">
      <c r="A245" s="14"/>
      <c r="B245" s="236"/>
      <c r="C245" s="237"/>
      <c r="D245" s="227" t="s">
        <v>172</v>
      </c>
      <c r="E245" s="238" t="s">
        <v>19</v>
      </c>
      <c r="F245" s="239" t="s">
        <v>358</v>
      </c>
      <c r="G245" s="237"/>
      <c r="H245" s="240">
        <v>0.29699999999999999</v>
      </c>
      <c r="I245" s="241"/>
      <c r="J245" s="237"/>
      <c r="K245" s="237"/>
      <c r="L245" s="242"/>
      <c r="M245" s="243"/>
      <c r="N245" s="244"/>
      <c r="O245" s="244"/>
      <c r="P245" s="244"/>
      <c r="Q245" s="244"/>
      <c r="R245" s="244"/>
      <c r="S245" s="244"/>
      <c r="T245" s="245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46" t="s">
        <v>172</v>
      </c>
      <c r="AU245" s="246" t="s">
        <v>83</v>
      </c>
      <c r="AV245" s="14" t="s">
        <v>83</v>
      </c>
      <c r="AW245" s="14" t="s">
        <v>34</v>
      </c>
      <c r="AX245" s="14" t="s">
        <v>81</v>
      </c>
      <c r="AY245" s="246" t="s">
        <v>160</v>
      </c>
    </row>
    <row r="246" s="2" customFormat="1" ht="37.8" customHeight="1">
      <c r="A246" s="40"/>
      <c r="B246" s="41"/>
      <c r="C246" s="207" t="s">
        <v>364</v>
      </c>
      <c r="D246" s="207" t="s">
        <v>163</v>
      </c>
      <c r="E246" s="208" t="s">
        <v>365</v>
      </c>
      <c r="F246" s="209" t="s">
        <v>366</v>
      </c>
      <c r="G246" s="210" t="s">
        <v>166</v>
      </c>
      <c r="H246" s="211">
        <v>4.7770000000000001</v>
      </c>
      <c r="I246" s="212"/>
      <c r="J246" s="213">
        <f>ROUND(I246*H246,2)</f>
        <v>0</v>
      </c>
      <c r="K246" s="209" t="s">
        <v>167</v>
      </c>
      <c r="L246" s="46"/>
      <c r="M246" s="214" t="s">
        <v>19</v>
      </c>
      <c r="N246" s="215" t="s">
        <v>44</v>
      </c>
      <c r="O246" s="86"/>
      <c r="P246" s="216">
        <f>O246*H246</f>
        <v>0</v>
      </c>
      <c r="Q246" s="216">
        <v>0</v>
      </c>
      <c r="R246" s="216">
        <f>Q246*H246</f>
        <v>0</v>
      </c>
      <c r="S246" s="216">
        <v>0.037999999999999999</v>
      </c>
      <c r="T246" s="217">
        <f>S246*H246</f>
        <v>0.18152599999999999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8" t="s">
        <v>168</v>
      </c>
      <c r="AT246" s="218" t="s">
        <v>163</v>
      </c>
      <c r="AU246" s="218" t="s">
        <v>83</v>
      </c>
      <c r="AY246" s="19" t="s">
        <v>160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9" t="s">
        <v>81</v>
      </c>
      <c r="BK246" s="219">
        <f>ROUND(I246*H246,2)</f>
        <v>0</v>
      </c>
      <c r="BL246" s="19" t="s">
        <v>168</v>
      </c>
      <c r="BM246" s="218" t="s">
        <v>367</v>
      </c>
    </row>
    <row r="247" s="2" customFormat="1">
      <c r="A247" s="40"/>
      <c r="B247" s="41"/>
      <c r="C247" s="42"/>
      <c r="D247" s="220" t="s">
        <v>170</v>
      </c>
      <c r="E247" s="42"/>
      <c r="F247" s="221" t="s">
        <v>368</v>
      </c>
      <c r="G247" s="42"/>
      <c r="H247" s="42"/>
      <c r="I247" s="222"/>
      <c r="J247" s="42"/>
      <c r="K247" s="42"/>
      <c r="L247" s="46"/>
      <c r="M247" s="223"/>
      <c r="N247" s="224"/>
      <c r="O247" s="86"/>
      <c r="P247" s="86"/>
      <c r="Q247" s="86"/>
      <c r="R247" s="86"/>
      <c r="S247" s="86"/>
      <c r="T247" s="87"/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T247" s="19" t="s">
        <v>170</v>
      </c>
      <c r="AU247" s="19" t="s">
        <v>83</v>
      </c>
    </row>
    <row r="248" s="13" customFormat="1">
      <c r="A248" s="13"/>
      <c r="B248" s="225"/>
      <c r="C248" s="226"/>
      <c r="D248" s="227" t="s">
        <v>172</v>
      </c>
      <c r="E248" s="228" t="s">
        <v>19</v>
      </c>
      <c r="F248" s="229" t="s">
        <v>173</v>
      </c>
      <c r="G248" s="226"/>
      <c r="H248" s="228" t="s">
        <v>19</v>
      </c>
      <c r="I248" s="230"/>
      <c r="J248" s="226"/>
      <c r="K248" s="226"/>
      <c r="L248" s="231"/>
      <c r="M248" s="232"/>
      <c r="N248" s="233"/>
      <c r="O248" s="233"/>
      <c r="P248" s="233"/>
      <c r="Q248" s="233"/>
      <c r="R248" s="233"/>
      <c r="S248" s="233"/>
      <c r="T248" s="234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5" t="s">
        <v>172</v>
      </c>
      <c r="AU248" s="235" t="s">
        <v>83</v>
      </c>
      <c r="AV248" s="13" t="s">
        <v>81</v>
      </c>
      <c r="AW248" s="13" t="s">
        <v>34</v>
      </c>
      <c r="AX248" s="13" t="s">
        <v>73</v>
      </c>
      <c r="AY248" s="235" t="s">
        <v>160</v>
      </c>
    </row>
    <row r="249" s="14" customFormat="1">
      <c r="A249" s="14"/>
      <c r="B249" s="236"/>
      <c r="C249" s="237"/>
      <c r="D249" s="227" t="s">
        <v>172</v>
      </c>
      <c r="E249" s="238" t="s">
        <v>19</v>
      </c>
      <c r="F249" s="239" t="s">
        <v>369</v>
      </c>
      <c r="G249" s="237"/>
      <c r="H249" s="240">
        <v>4.7770000000000001</v>
      </c>
      <c r="I249" s="241"/>
      <c r="J249" s="237"/>
      <c r="K249" s="237"/>
      <c r="L249" s="242"/>
      <c r="M249" s="243"/>
      <c r="N249" s="244"/>
      <c r="O249" s="244"/>
      <c r="P249" s="244"/>
      <c r="Q249" s="244"/>
      <c r="R249" s="244"/>
      <c r="S249" s="244"/>
      <c r="T249" s="245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46" t="s">
        <v>172</v>
      </c>
      <c r="AU249" s="246" t="s">
        <v>83</v>
      </c>
      <c r="AV249" s="14" t="s">
        <v>83</v>
      </c>
      <c r="AW249" s="14" t="s">
        <v>34</v>
      </c>
      <c r="AX249" s="14" t="s">
        <v>81</v>
      </c>
      <c r="AY249" s="246" t="s">
        <v>160</v>
      </c>
    </row>
    <row r="250" s="2" customFormat="1" ht="37.8" customHeight="1">
      <c r="A250" s="40"/>
      <c r="B250" s="41"/>
      <c r="C250" s="207" t="s">
        <v>370</v>
      </c>
      <c r="D250" s="207" t="s">
        <v>163</v>
      </c>
      <c r="E250" s="208" t="s">
        <v>371</v>
      </c>
      <c r="F250" s="209" t="s">
        <v>372</v>
      </c>
      <c r="G250" s="210" t="s">
        <v>166</v>
      </c>
      <c r="H250" s="211">
        <v>1.5</v>
      </c>
      <c r="I250" s="212"/>
      <c r="J250" s="213">
        <f>ROUND(I250*H250,2)</f>
        <v>0</v>
      </c>
      <c r="K250" s="209" t="s">
        <v>167</v>
      </c>
      <c r="L250" s="46"/>
      <c r="M250" s="214" t="s">
        <v>19</v>
      </c>
      <c r="N250" s="215" t="s">
        <v>44</v>
      </c>
      <c r="O250" s="86"/>
      <c r="P250" s="216">
        <f>O250*H250</f>
        <v>0</v>
      </c>
      <c r="Q250" s="216">
        <v>0</v>
      </c>
      <c r="R250" s="216">
        <f>Q250*H250</f>
        <v>0</v>
      </c>
      <c r="S250" s="216">
        <v>0.062</v>
      </c>
      <c r="T250" s="217">
        <f>S250*H250</f>
        <v>0.092999999999999999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8" t="s">
        <v>168</v>
      </c>
      <c r="AT250" s="218" t="s">
        <v>163</v>
      </c>
      <c r="AU250" s="218" t="s">
        <v>83</v>
      </c>
      <c r="AY250" s="19" t="s">
        <v>160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9" t="s">
        <v>81</v>
      </c>
      <c r="BK250" s="219">
        <f>ROUND(I250*H250,2)</f>
        <v>0</v>
      </c>
      <c r="BL250" s="19" t="s">
        <v>168</v>
      </c>
      <c r="BM250" s="218" t="s">
        <v>373</v>
      </c>
    </row>
    <row r="251" s="2" customFormat="1">
      <c r="A251" s="40"/>
      <c r="B251" s="41"/>
      <c r="C251" s="42"/>
      <c r="D251" s="220" t="s">
        <v>170</v>
      </c>
      <c r="E251" s="42"/>
      <c r="F251" s="221" t="s">
        <v>374</v>
      </c>
      <c r="G251" s="42"/>
      <c r="H251" s="42"/>
      <c r="I251" s="222"/>
      <c r="J251" s="42"/>
      <c r="K251" s="42"/>
      <c r="L251" s="46"/>
      <c r="M251" s="223"/>
      <c r="N251" s="224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170</v>
      </c>
      <c r="AU251" s="19" t="s">
        <v>83</v>
      </c>
    </row>
    <row r="252" s="13" customFormat="1">
      <c r="A252" s="13"/>
      <c r="B252" s="225"/>
      <c r="C252" s="226"/>
      <c r="D252" s="227" t="s">
        <v>172</v>
      </c>
      <c r="E252" s="228" t="s">
        <v>19</v>
      </c>
      <c r="F252" s="229" t="s">
        <v>173</v>
      </c>
      <c r="G252" s="226"/>
      <c r="H252" s="228" t="s">
        <v>19</v>
      </c>
      <c r="I252" s="230"/>
      <c r="J252" s="226"/>
      <c r="K252" s="226"/>
      <c r="L252" s="231"/>
      <c r="M252" s="232"/>
      <c r="N252" s="233"/>
      <c r="O252" s="233"/>
      <c r="P252" s="233"/>
      <c r="Q252" s="233"/>
      <c r="R252" s="233"/>
      <c r="S252" s="233"/>
      <c r="T252" s="234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35" t="s">
        <v>172</v>
      </c>
      <c r="AU252" s="235" t="s">
        <v>83</v>
      </c>
      <c r="AV252" s="13" t="s">
        <v>81</v>
      </c>
      <c r="AW252" s="13" t="s">
        <v>34</v>
      </c>
      <c r="AX252" s="13" t="s">
        <v>73</v>
      </c>
      <c r="AY252" s="235" t="s">
        <v>160</v>
      </c>
    </row>
    <row r="253" s="14" customFormat="1">
      <c r="A253" s="14"/>
      <c r="B253" s="236"/>
      <c r="C253" s="237"/>
      <c r="D253" s="227" t="s">
        <v>172</v>
      </c>
      <c r="E253" s="238" t="s">
        <v>19</v>
      </c>
      <c r="F253" s="239" t="s">
        <v>375</v>
      </c>
      <c r="G253" s="237"/>
      <c r="H253" s="240">
        <v>1.5</v>
      </c>
      <c r="I253" s="241"/>
      <c r="J253" s="237"/>
      <c r="K253" s="237"/>
      <c r="L253" s="242"/>
      <c r="M253" s="243"/>
      <c r="N253" s="244"/>
      <c r="O253" s="244"/>
      <c r="P253" s="244"/>
      <c r="Q253" s="244"/>
      <c r="R253" s="244"/>
      <c r="S253" s="244"/>
      <c r="T253" s="245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46" t="s">
        <v>172</v>
      </c>
      <c r="AU253" s="246" t="s">
        <v>83</v>
      </c>
      <c r="AV253" s="14" t="s">
        <v>83</v>
      </c>
      <c r="AW253" s="14" t="s">
        <v>34</v>
      </c>
      <c r="AX253" s="14" t="s">
        <v>81</v>
      </c>
      <c r="AY253" s="246" t="s">
        <v>160</v>
      </c>
    </row>
    <row r="254" s="2" customFormat="1" ht="37.8" customHeight="1">
      <c r="A254" s="40"/>
      <c r="B254" s="41"/>
      <c r="C254" s="207" t="s">
        <v>376</v>
      </c>
      <c r="D254" s="207" t="s">
        <v>163</v>
      </c>
      <c r="E254" s="208" t="s">
        <v>377</v>
      </c>
      <c r="F254" s="209" t="s">
        <v>378</v>
      </c>
      <c r="G254" s="210" t="s">
        <v>180</v>
      </c>
      <c r="H254" s="211">
        <v>0.096000000000000002</v>
      </c>
      <c r="I254" s="212"/>
      <c r="J254" s="213">
        <f>ROUND(I254*H254,2)</f>
        <v>0</v>
      </c>
      <c r="K254" s="209" t="s">
        <v>167</v>
      </c>
      <c r="L254" s="46"/>
      <c r="M254" s="214" t="s">
        <v>19</v>
      </c>
      <c r="N254" s="215" t="s">
        <v>44</v>
      </c>
      <c r="O254" s="86"/>
      <c r="P254" s="216">
        <f>O254*H254</f>
        <v>0</v>
      </c>
      <c r="Q254" s="216">
        <v>0</v>
      </c>
      <c r="R254" s="216">
        <f>Q254*H254</f>
        <v>0</v>
      </c>
      <c r="S254" s="216">
        <v>2</v>
      </c>
      <c r="T254" s="217">
        <f>S254*H254</f>
        <v>0.192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8" t="s">
        <v>168</v>
      </c>
      <c r="AT254" s="218" t="s">
        <v>163</v>
      </c>
      <c r="AU254" s="218" t="s">
        <v>83</v>
      </c>
      <c r="AY254" s="19" t="s">
        <v>160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9" t="s">
        <v>81</v>
      </c>
      <c r="BK254" s="219">
        <f>ROUND(I254*H254,2)</f>
        <v>0</v>
      </c>
      <c r="BL254" s="19" t="s">
        <v>168</v>
      </c>
      <c r="BM254" s="218" t="s">
        <v>379</v>
      </c>
    </row>
    <row r="255" s="2" customFormat="1">
      <c r="A255" s="40"/>
      <c r="B255" s="41"/>
      <c r="C255" s="42"/>
      <c r="D255" s="220" t="s">
        <v>170</v>
      </c>
      <c r="E255" s="42"/>
      <c r="F255" s="221" t="s">
        <v>380</v>
      </c>
      <c r="G255" s="42"/>
      <c r="H255" s="42"/>
      <c r="I255" s="222"/>
      <c r="J255" s="42"/>
      <c r="K255" s="42"/>
      <c r="L255" s="46"/>
      <c r="M255" s="223"/>
      <c r="N255" s="224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170</v>
      </c>
      <c r="AU255" s="19" t="s">
        <v>83</v>
      </c>
    </row>
    <row r="256" s="13" customFormat="1">
      <c r="A256" s="13"/>
      <c r="B256" s="225"/>
      <c r="C256" s="226"/>
      <c r="D256" s="227" t="s">
        <v>172</v>
      </c>
      <c r="E256" s="228" t="s">
        <v>19</v>
      </c>
      <c r="F256" s="229" t="s">
        <v>173</v>
      </c>
      <c r="G256" s="226"/>
      <c r="H256" s="228" t="s">
        <v>19</v>
      </c>
      <c r="I256" s="230"/>
      <c r="J256" s="226"/>
      <c r="K256" s="226"/>
      <c r="L256" s="231"/>
      <c r="M256" s="232"/>
      <c r="N256" s="233"/>
      <c r="O256" s="233"/>
      <c r="P256" s="233"/>
      <c r="Q256" s="233"/>
      <c r="R256" s="233"/>
      <c r="S256" s="233"/>
      <c r="T256" s="234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5" t="s">
        <v>172</v>
      </c>
      <c r="AU256" s="235" t="s">
        <v>83</v>
      </c>
      <c r="AV256" s="13" t="s">
        <v>81</v>
      </c>
      <c r="AW256" s="13" t="s">
        <v>34</v>
      </c>
      <c r="AX256" s="13" t="s">
        <v>73</v>
      </c>
      <c r="AY256" s="235" t="s">
        <v>160</v>
      </c>
    </row>
    <row r="257" s="14" customFormat="1">
      <c r="A257" s="14"/>
      <c r="B257" s="236"/>
      <c r="C257" s="237"/>
      <c r="D257" s="227" t="s">
        <v>172</v>
      </c>
      <c r="E257" s="238" t="s">
        <v>19</v>
      </c>
      <c r="F257" s="239" t="s">
        <v>381</v>
      </c>
      <c r="G257" s="237"/>
      <c r="H257" s="240">
        <v>0.096000000000000002</v>
      </c>
      <c r="I257" s="241"/>
      <c r="J257" s="237"/>
      <c r="K257" s="237"/>
      <c r="L257" s="242"/>
      <c r="M257" s="243"/>
      <c r="N257" s="244"/>
      <c r="O257" s="244"/>
      <c r="P257" s="244"/>
      <c r="Q257" s="244"/>
      <c r="R257" s="244"/>
      <c r="S257" s="244"/>
      <c r="T257" s="24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46" t="s">
        <v>172</v>
      </c>
      <c r="AU257" s="246" t="s">
        <v>83</v>
      </c>
      <c r="AV257" s="14" t="s">
        <v>83</v>
      </c>
      <c r="AW257" s="14" t="s">
        <v>34</v>
      </c>
      <c r="AX257" s="14" t="s">
        <v>81</v>
      </c>
      <c r="AY257" s="246" t="s">
        <v>160</v>
      </c>
    </row>
    <row r="258" s="2" customFormat="1" ht="37.8" customHeight="1">
      <c r="A258" s="40"/>
      <c r="B258" s="41"/>
      <c r="C258" s="207" t="s">
        <v>382</v>
      </c>
      <c r="D258" s="207" t="s">
        <v>163</v>
      </c>
      <c r="E258" s="208" t="s">
        <v>383</v>
      </c>
      <c r="F258" s="209" t="s">
        <v>384</v>
      </c>
      <c r="G258" s="210" t="s">
        <v>180</v>
      </c>
      <c r="H258" s="211">
        <v>1.3799999999999999</v>
      </c>
      <c r="I258" s="212"/>
      <c r="J258" s="213">
        <f>ROUND(I258*H258,2)</f>
        <v>0</v>
      </c>
      <c r="K258" s="209" t="s">
        <v>167</v>
      </c>
      <c r="L258" s="46"/>
      <c r="M258" s="214" t="s">
        <v>19</v>
      </c>
      <c r="N258" s="215" t="s">
        <v>44</v>
      </c>
      <c r="O258" s="86"/>
      <c r="P258" s="216">
        <f>O258*H258</f>
        <v>0</v>
      </c>
      <c r="Q258" s="216">
        <v>0</v>
      </c>
      <c r="R258" s="216">
        <f>Q258*H258</f>
        <v>0</v>
      </c>
      <c r="S258" s="216">
        <v>2</v>
      </c>
      <c r="T258" s="217">
        <f>S258*H258</f>
        <v>2.7599999999999998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8" t="s">
        <v>168</v>
      </c>
      <c r="AT258" s="218" t="s">
        <v>163</v>
      </c>
      <c r="AU258" s="218" t="s">
        <v>83</v>
      </c>
      <c r="AY258" s="19" t="s">
        <v>160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9" t="s">
        <v>81</v>
      </c>
      <c r="BK258" s="219">
        <f>ROUND(I258*H258,2)</f>
        <v>0</v>
      </c>
      <c r="BL258" s="19" t="s">
        <v>168</v>
      </c>
      <c r="BM258" s="218" t="s">
        <v>385</v>
      </c>
    </row>
    <row r="259" s="2" customFormat="1">
      <c r="A259" s="40"/>
      <c r="B259" s="41"/>
      <c r="C259" s="42"/>
      <c r="D259" s="220" t="s">
        <v>170</v>
      </c>
      <c r="E259" s="42"/>
      <c r="F259" s="221" t="s">
        <v>386</v>
      </c>
      <c r="G259" s="42"/>
      <c r="H259" s="42"/>
      <c r="I259" s="222"/>
      <c r="J259" s="42"/>
      <c r="K259" s="42"/>
      <c r="L259" s="46"/>
      <c r="M259" s="223"/>
      <c r="N259" s="224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170</v>
      </c>
      <c r="AU259" s="19" t="s">
        <v>83</v>
      </c>
    </row>
    <row r="260" s="13" customFormat="1">
      <c r="A260" s="13"/>
      <c r="B260" s="225"/>
      <c r="C260" s="226"/>
      <c r="D260" s="227" t="s">
        <v>172</v>
      </c>
      <c r="E260" s="228" t="s">
        <v>19</v>
      </c>
      <c r="F260" s="229" t="s">
        <v>173</v>
      </c>
      <c r="G260" s="226"/>
      <c r="H260" s="228" t="s">
        <v>19</v>
      </c>
      <c r="I260" s="230"/>
      <c r="J260" s="226"/>
      <c r="K260" s="226"/>
      <c r="L260" s="231"/>
      <c r="M260" s="232"/>
      <c r="N260" s="233"/>
      <c r="O260" s="233"/>
      <c r="P260" s="233"/>
      <c r="Q260" s="233"/>
      <c r="R260" s="233"/>
      <c r="S260" s="233"/>
      <c r="T260" s="234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5" t="s">
        <v>172</v>
      </c>
      <c r="AU260" s="235" t="s">
        <v>83</v>
      </c>
      <c r="AV260" s="13" t="s">
        <v>81</v>
      </c>
      <c r="AW260" s="13" t="s">
        <v>34</v>
      </c>
      <c r="AX260" s="13" t="s">
        <v>73</v>
      </c>
      <c r="AY260" s="235" t="s">
        <v>160</v>
      </c>
    </row>
    <row r="261" s="14" customFormat="1">
      <c r="A261" s="14"/>
      <c r="B261" s="236"/>
      <c r="C261" s="237"/>
      <c r="D261" s="227" t="s">
        <v>172</v>
      </c>
      <c r="E261" s="238" t="s">
        <v>19</v>
      </c>
      <c r="F261" s="239" t="s">
        <v>387</v>
      </c>
      <c r="G261" s="237"/>
      <c r="H261" s="240">
        <v>1.3799999999999999</v>
      </c>
      <c r="I261" s="241"/>
      <c r="J261" s="237"/>
      <c r="K261" s="237"/>
      <c r="L261" s="242"/>
      <c r="M261" s="243"/>
      <c r="N261" s="244"/>
      <c r="O261" s="244"/>
      <c r="P261" s="244"/>
      <c r="Q261" s="244"/>
      <c r="R261" s="244"/>
      <c r="S261" s="244"/>
      <c r="T261" s="245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46" t="s">
        <v>172</v>
      </c>
      <c r="AU261" s="246" t="s">
        <v>83</v>
      </c>
      <c r="AV261" s="14" t="s">
        <v>83</v>
      </c>
      <c r="AW261" s="14" t="s">
        <v>34</v>
      </c>
      <c r="AX261" s="14" t="s">
        <v>81</v>
      </c>
      <c r="AY261" s="246" t="s">
        <v>160</v>
      </c>
    </row>
    <row r="262" s="2" customFormat="1" ht="44.25" customHeight="1">
      <c r="A262" s="40"/>
      <c r="B262" s="41"/>
      <c r="C262" s="207" t="s">
        <v>388</v>
      </c>
      <c r="D262" s="207" t="s">
        <v>163</v>
      </c>
      <c r="E262" s="208" t="s">
        <v>389</v>
      </c>
      <c r="F262" s="209" t="s">
        <v>390</v>
      </c>
      <c r="G262" s="210" t="s">
        <v>391</v>
      </c>
      <c r="H262" s="211">
        <v>6.7999999999999998</v>
      </c>
      <c r="I262" s="212"/>
      <c r="J262" s="213">
        <f>ROUND(I262*H262,2)</f>
        <v>0</v>
      </c>
      <c r="K262" s="209" t="s">
        <v>167</v>
      </c>
      <c r="L262" s="46"/>
      <c r="M262" s="214" t="s">
        <v>19</v>
      </c>
      <c r="N262" s="215" t="s">
        <v>44</v>
      </c>
      <c r="O262" s="86"/>
      <c r="P262" s="216">
        <f>O262*H262</f>
        <v>0</v>
      </c>
      <c r="Q262" s="216">
        <v>0.023630000000000002</v>
      </c>
      <c r="R262" s="216">
        <f>Q262*H262</f>
        <v>0.16068399999999999</v>
      </c>
      <c r="S262" s="216">
        <v>0</v>
      </c>
      <c r="T262" s="217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8" t="s">
        <v>168</v>
      </c>
      <c r="AT262" s="218" t="s">
        <v>163</v>
      </c>
      <c r="AU262" s="218" t="s">
        <v>83</v>
      </c>
      <c r="AY262" s="19" t="s">
        <v>160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9" t="s">
        <v>81</v>
      </c>
      <c r="BK262" s="219">
        <f>ROUND(I262*H262,2)</f>
        <v>0</v>
      </c>
      <c r="BL262" s="19" t="s">
        <v>168</v>
      </c>
      <c r="BM262" s="218" t="s">
        <v>392</v>
      </c>
    </row>
    <row r="263" s="2" customFormat="1">
      <c r="A263" s="40"/>
      <c r="B263" s="41"/>
      <c r="C263" s="42"/>
      <c r="D263" s="220" t="s">
        <v>170</v>
      </c>
      <c r="E263" s="42"/>
      <c r="F263" s="221" t="s">
        <v>393</v>
      </c>
      <c r="G263" s="42"/>
      <c r="H263" s="42"/>
      <c r="I263" s="222"/>
      <c r="J263" s="42"/>
      <c r="K263" s="42"/>
      <c r="L263" s="46"/>
      <c r="M263" s="223"/>
      <c r="N263" s="224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170</v>
      </c>
      <c r="AU263" s="19" t="s">
        <v>83</v>
      </c>
    </row>
    <row r="264" s="13" customFormat="1">
      <c r="A264" s="13"/>
      <c r="B264" s="225"/>
      <c r="C264" s="226"/>
      <c r="D264" s="227" t="s">
        <v>172</v>
      </c>
      <c r="E264" s="228" t="s">
        <v>19</v>
      </c>
      <c r="F264" s="229" t="s">
        <v>173</v>
      </c>
      <c r="G264" s="226"/>
      <c r="H264" s="228" t="s">
        <v>19</v>
      </c>
      <c r="I264" s="230"/>
      <c r="J264" s="226"/>
      <c r="K264" s="226"/>
      <c r="L264" s="231"/>
      <c r="M264" s="232"/>
      <c r="N264" s="233"/>
      <c r="O264" s="233"/>
      <c r="P264" s="233"/>
      <c r="Q264" s="233"/>
      <c r="R264" s="233"/>
      <c r="S264" s="233"/>
      <c r="T264" s="234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35" t="s">
        <v>172</v>
      </c>
      <c r="AU264" s="235" t="s">
        <v>83</v>
      </c>
      <c r="AV264" s="13" t="s">
        <v>81</v>
      </c>
      <c r="AW264" s="13" t="s">
        <v>34</v>
      </c>
      <c r="AX264" s="13" t="s">
        <v>73</v>
      </c>
      <c r="AY264" s="235" t="s">
        <v>160</v>
      </c>
    </row>
    <row r="265" s="14" customFormat="1">
      <c r="A265" s="14"/>
      <c r="B265" s="236"/>
      <c r="C265" s="237"/>
      <c r="D265" s="227" t="s">
        <v>172</v>
      </c>
      <c r="E265" s="238" t="s">
        <v>19</v>
      </c>
      <c r="F265" s="239" t="s">
        <v>394</v>
      </c>
      <c r="G265" s="237"/>
      <c r="H265" s="240">
        <v>6.7999999999999998</v>
      </c>
      <c r="I265" s="241"/>
      <c r="J265" s="237"/>
      <c r="K265" s="237"/>
      <c r="L265" s="242"/>
      <c r="M265" s="243"/>
      <c r="N265" s="244"/>
      <c r="O265" s="244"/>
      <c r="P265" s="244"/>
      <c r="Q265" s="244"/>
      <c r="R265" s="244"/>
      <c r="S265" s="244"/>
      <c r="T265" s="24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46" t="s">
        <v>172</v>
      </c>
      <c r="AU265" s="246" t="s">
        <v>83</v>
      </c>
      <c r="AV265" s="14" t="s">
        <v>83</v>
      </c>
      <c r="AW265" s="14" t="s">
        <v>34</v>
      </c>
      <c r="AX265" s="14" t="s">
        <v>81</v>
      </c>
      <c r="AY265" s="246" t="s">
        <v>160</v>
      </c>
    </row>
    <row r="266" s="2" customFormat="1" ht="24.15" customHeight="1">
      <c r="A266" s="40"/>
      <c r="B266" s="41"/>
      <c r="C266" s="207" t="s">
        <v>395</v>
      </c>
      <c r="D266" s="207" t="s">
        <v>163</v>
      </c>
      <c r="E266" s="208" t="s">
        <v>396</v>
      </c>
      <c r="F266" s="209" t="s">
        <v>397</v>
      </c>
      <c r="G266" s="210" t="s">
        <v>391</v>
      </c>
      <c r="H266" s="211">
        <v>4.9000000000000004</v>
      </c>
      <c r="I266" s="212"/>
      <c r="J266" s="213">
        <f>ROUND(I266*H266,2)</f>
        <v>0</v>
      </c>
      <c r="K266" s="209" t="s">
        <v>167</v>
      </c>
      <c r="L266" s="46"/>
      <c r="M266" s="214" t="s">
        <v>19</v>
      </c>
      <c r="N266" s="215" t="s">
        <v>44</v>
      </c>
      <c r="O266" s="86"/>
      <c r="P266" s="216">
        <f>O266*H266</f>
        <v>0</v>
      </c>
      <c r="Q266" s="216">
        <v>0</v>
      </c>
      <c r="R266" s="216">
        <f>Q266*H266</f>
        <v>0</v>
      </c>
      <c r="S266" s="216">
        <v>0</v>
      </c>
      <c r="T266" s="217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8" t="s">
        <v>168</v>
      </c>
      <c r="AT266" s="218" t="s">
        <v>163</v>
      </c>
      <c r="AU266" s="218" t="s">
        <v>83</v>
      </c>
      <c r="AY266" s="19" t="s">
        <v>160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9" t="s">
        <v>81</v>
      </c>
      <c r="BK266" s="219">
        <f>ROUND(I266*H266,2)</f>
        <v>0</v>
      </c>
      <c r="BL266" s="19" t="s">
        <v>168</v>
      </c>
      <c r="BM266" s="218" t="s">
        <v>398</v>
      </c>
    </row>
    <row r="267" s="2" customFormat="1">
      <c r="A267" s="40"/>
      <c r="B267" s="41"/>
      <c r="C267" s="42"/>
      <c r="D267" s="220" t="s">
        <v>170</v>
      </c>
      <c r="E267" s="42"/>
      <c r="F267" s="221" t="s">
        <v>399</v>
      </c>
      <c r="G267" s="42"/>
      <c r="H267" s="42"/>
      <c r="I267" s="222"/>
      <c r="J267" s="42"/>
      <c r="K267" s="42"/>
      <c r="L267" s="46"/>
      <c r="M267" s="223"/>
      <c r="N267" s="224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170</v>
      </c>
      <c r="AU267" s="19" t="s">
        <v>83</v>
      </c>
    </row>
    <row r="268" s="13" customFormat="1">
      <c r="A268" s="13"/>
      <c r="B268" s="225"/>
      <c r="C268" s="226"/>
      <c r="D268" s="227" t="s">
        <v>172</v>
      </c>
      <c r="E268" s="228" t="s">
        <v>19</v>
      </c>
      <c r="F268" s="229" t="s">
        <v>173</v>
      </c>
      <c r="G268" s="226"/>
      <c r="H268" s="228" t="s">
        <v>19</v>
      </c>
      <c r="I268" s="230"/>
      <c r="J268" s="226"/>
      <c r="K268" s="226"/>
      <c r="L268" s="231"/>
      <c r="M268" s="232"/>
      <c r="N268" s="233"/>
      <c r="O268" s="233"/>
      <c r="P268" s="233"/>
      <c r="Q268" s="233"/>
      <c r="R268" s="233"/>
      <c r="S268" s="233"/>
      <c r="T268" s="234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5" t="s">
        <v>172</v>
      </c>
      <c r="AU268" s="235" t="s">
        <v>83</v>
      </c>
      <c r="AV268" s="13" t="s">
        <v>81</v>
      </c>
      <c r="AW268" s="13" t="s">
        <v>34</v>
      </c>
      <c r="AX268" s="13" t="s">
        <v>73</v>
      </c>
      <c r="AY268" s="235" t="s">
        <v>160</v>
      </c>
    </row>
    <row r="269" s="14" customFormat="1">
      <c r="A269" s="14"/>
      <c r="B269" s="236"/>
      <c r="C269" s="237"/>
      <c r="D269" s="227" t="s">
        <v>172</v>
      </c>
      <c r="E269" s="238" t="s">
        <v>19</v>
      </c>
      <c r="F269" s="239" t="s">
        <v>400</v>
      </c>
      <c r="G269" s="237"/>
      <c r="H269" s="240">
        <v>4.9000000000000004</v>
      </c>
      <c r="I269" s="241"/>
      <c r="J269" s="237"/>
      <c r="K269" s="237"/>
      <c r="L269" s="242"/>
      <c r="M269" s="243"/>
      <c r="N269" s="244"/>
      <c r="O269" s="244"/>
      <c r="P269" s="244"/>
      <c r="Q269" s="244"/>
      <c r="R269" s="244"/>
      <c r="S269" s="244"/>
      <c r="T269" s="245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46" t="s">
        <v>172</v>
      </c>
      <c r="AU269" s="246" t="s">
        <v>83</v>
      </c>
      <c r="AV269" s="14" t="s">
        <v>83</v>
      </c>
      <c r="AW269" s="14" t="s">
        <v>34</v>
      </c>
      <c r="AX269" s="14" t="s">
        <v>81</v>
      </c>
      <c r="AY269" s="246" t="s">
        <v>160</v>
      </c>
    </row>
    <row r="270" s="2" customFormat="1" ht="44.25" customHeight="1">
      <c r="A270" s="40"/>
      <c r="B270" s="41"/>
      <c r="C270" s="207" t="s">
        <v>401</v>
      </c>
      <c r="D270" s="207" t="s">
        <v>163</v>
      </c>
      <c r="E270" s="208" t="s">
        <v>402</v>
      </c>
      <c r="F270" s="209" t="s">
        <v>403</v>
      </c>
      <c r="G270" s="210" t="s">
        <v>166</v>
      </c>
      <c r="H270" s="211">
        <v>6.0540000000000003</v>
      </c>
      <c r="I270" s="212"/>
      <c r="J270" s="213">
        <f>ROUND(I270*H270,2)</f>
        <v>0</v>
      </c>
      <c r="K270" s="209" t="s">
        <v>167</v>
      </c>
      <c r="L270" s="46"/>
      <c r="M270" s="214" t="s">
        <v>19</v>
      </c>
      <c r="N270" s="215" t="s">
        <v>44</v>
      </c>
      <c r="O270" s="86"/>
      <c r="P270" s="216">
        <f>O270*H270</f>
        <v>0</v>
      </c>
      <c r="Q270" s="216">
        <v>0</v>
      </c>
      <c r="R270" s="216">
        <f>Q270*H270</f>
        <v>0</v>
      </c>
      <c r="S270" s="216">
        <v>0.045999999999999999</v>
      </c>
      <c r="T270" s="217">
        <f>S270*H270</f>
        <v>0.27848400000000001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8" t="s">
        <v>168</v>
      </c>
      <c r="AT270" s="218" t="s">
        <v>163</v>
      </c>
      <c r="AU270" s="218" t="s">
        <v>83</v>
      </c>
      <c r="AY270" s="19" t="s">
        <v>160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9" t="s">
        <v>81</v>
      </c>
      <c r="BK270" s="219">
        <f>ROUND(I270*H270,2)</f>
        <v>0</v>
      </c>
      <c r="BL270" s="19" t="s">
        <v>168</v>
      </c>
      <c r="BM270" s="218" t="s">
        <v>404</v>
      </c>
    </row>
    <row r="271" s="2" customFormat="1">
      <c r="A271" s="40"/>
      <c r="B271" s="41"/>
      <c r="C271" s="42"/>
      <c r="D271" s="220" t="s">
        <v>170</v>
      </c>
      <c r="E271" s="42"/>
      <c r="F271" s="221" t="s">
        <v>405</v>
      </c>
      <c r="G271" s="42"/>
      <c r="H271" s="42"/>
      <c r="I271" s="222"/>
      <c r="J271" s="42"/>
      <c r="K271" s="42"/>
      <c r="L271" s="46"/>
      <c r="M271" s="223"/>
      <c r="N271" s="224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170</v>
      </c>
      <c r="AU271" s="19" t="s">
        <v>83</v>
      </c>
    </row>
    <row r="272" s="13" customFormat="1">
      <c r="A272" s="13"/>
      <c r="B272" s="225"/>
      <c r="C272" s="226"/>
      <c r="D272" s="227" t="s">
        <v>172</v>
      </c>
      <c r="E272" s="228" t="s">
        <v>19</v>
      </c>
      <c r="F272" s="229" t="s">
        <v>173</v>
      </c>
      <c r="G272" s="226"/>
      <c r="H272" s="228" t="s">
        <v>19</v>
      </c>
      <c r="I272" s="230"/>
      <c r="J272" s="226"/>
      <c r="K272" s="226"/>
      <c r="L272" s="231"/>
      <c r="M272" s="232"/>
      <c r="N272" s="233"/>
      <c r="O272" s="233"/>
      <c r="P272" s="233"/>
      <c r="Q272" s="233"/>
      <c r="R272" s="233"/>
      <c r="S272" s="233"/>
      <c r="T272" s="234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5" t="s">
        <v>172</v>
      </c>
      <c r="AU272" s="235" t="s">
        <v>83</v>
      </c>
      <c r="AV272" s="13" t="s">
        <v>81</v>
      </c>
      <c r="AW272" s="13" t="s">
        <v>34</v>
      </c>
      <c r="AX272" s="13" t="s">
        <v>73</v>
      </c>
      <c r="AY272" s="235" t="s">
        <v>160</v>
      </c>
    </row>
    <row r="273" s="14" customFormat="1">
      <c r="A273" s="14"/>
      <c r="B273" s="236"/>
      <c r="C273" s="237"/>
      <c r="D273" s="227" t="s">
        <v>172</v>
      </c>
      <c r="E273" s="238" t="s">
        <v>19</v>
      </c>
      <c r="F273" s="239" t="s">
        <v>406</v>
      </c>
      <c r="G273" s="237"/>
      <c r="H273" s="240">
        <v>6.0540000000000003</v>
      </c>
      <c r="I273" s="241"/>
      <c r="J273" s="237"/>
      <c r="K273" s="237"/>
      <c r="L273" s="242"/>
      <c r="M273" s="243"/>
      <c r="N273" s="244"/>
      <c r="O273" s="244"/>
      <c r="P273" s="244"/>
      <c r="Q273" s="244"/>
      <c r="R273" s="244"/>
      <c r="S273" s="244"/>
      <c r="T273" s="24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46" t="s">
        <v>172</v>
      </c>
      <c r="AU273" s="246" t="s">
        <v>83</v>
      </c>
      <c r="AV273" s="14" t="s">
        <v>83</v>
      </c>
      <c r="AW273" s="14" t="s">
        <v>34</v>
      </c>
      <c r="AX273" s="14" t="s">
        <v>73</v>
      </c>
      <c r="AY273" s="246" t="s">
        <v>160</v>
      </c>
    </row>
    <row r="274" s="15" customFormat="1">
      <c r="A274" s="15"/>
      <c r="B274" s="247"/>
      <c r="C274" s="248"/>
      <c r="D274" s="227" t="s">
        <v>172</v>
      </c>
      <c r="E274" s="249" t="s">
        <v>88</v>
      </c>
      <c r="F274" s="250" t="s">
        <v>175</v>
      </c>
      <c r="G274" s="248"/>
      <c r="H274" s="251">
        <v>6.0540000000000003</v>
      </c>
      <c r="I274" s="252"/>
      <c r="J274" s="248"/>
      <c r="K274" s="248"/>
      <c r="L274" s="253"/>
      <c r="M274" s="254"/>
      <c r="N274" s="255"/>
      <c r="O274" s="255"/>
      <c r="P274" s="255"/>
      <c r="Q274" s="255"/>
      <c r="R274" s="255"/>
      <c r="S274" s="255"/>
      <c r="T274" s="256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57" t="s">
        <v>172</v>
      </c>
      <c r="AU274" s="257" t="s">
        <v>83</v>
      </c>
      <c r="AV274" s="15" t="s">
        <v>168</v>
      </c>
      <c r="AW274" s="15" t="s">
        <v>34</v>
      </c>
      <c r="AX274" s="15" t="s">
        <v>81</v>
      </c>
      <c r="AY274" s="257" t="s">
        <v>160</v>
      </c>
    </row>
    <row r="275" s="2" customFormat="1" ht="44.25" customHeight="1">
      <c r="A275" s="40"/>
      <c r="B275" s="41"/>
      <c r="C275" s="207" t="s">
        <v>407</v>
      </c>
      <c r="D275" s="207" t="s">
        <v>163</v>
      </c>
      <c r="E275" s="208" t="s">
        <v>408</v>
      </c>
      <c r="F275" s="209" t="s">
        <v>409</v>
      </c>
      <c r="G275" s="210" t="s">
        <v>166</v>
      </c>
      <c r="H275" s="211">
        <v>6.2119999999999997</v>
      </c>
      <c r="I275" s="212"/>
      <c r="J275" s="213">
        <f>ROUND(I275*H275,2)</f>
        <v>0</v>
      </c>
      <c r="K275" s="209" t="s">
        <v>167</v>
      </c>
      <c r="L275" s="46"/>
      <c r="M275" s="214" t="s">
        <v>19</v>
      </c>
      <c r="N275" s="215" t="s">
        <v>44</v>
      </c>
      <c r="O275" s="86"/>
      <c r="P275" s="216">
        <f>O275*H275</f>
        <v>0</v>
      </c>
      <c r="Q275" s="216">
        <v>0</v>
      </c>
      <c r="R275" s="216">
        <f>Q275*H275</f>
        <v>0</v>
      </c>
      <c r="S275" s="216">
        <v>0.058999999999999997</v>
      </c>
      <c r="T275" s="217">
        <f>S275*H275</f>
        <v>0.36650799999999994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8" t="s">
        <v>168</v>
      </c>
      <c r="AT275" s="218" t="s">
        <v>163</v>
      </c>
      <c r="AU275" s="218" t="s">
        <v>83</v>
      </c>
      <c r="AY275" s="19" t="s">
        <v>160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9" t="s">
        <v>81</v>
      </c>
      <c r="BK275" s="219">
        <f>ROUND(I275*H275,2)</f>
        <v>0</v>
      </c>
      <c r="BL275" s="19" t="s">
        <v>168</v>
      </c>
      <c r="BM275" s="218" t="s">
        <v>410</v>
      </c>
    </row>
    <row r="276" s="2" customFormat="1">
      <c r="A276" s="40"/>
      <c r="B276" s="41"/>
      <c r="C276" s="42"/>
      <c r="D276" s="220" t="s">
        <v>170</v>
      </c>
      <c r="E276" s="42"/>
      <c r="F276" s="221" t="s">
        <v>411</v>
      </c>
      <c r="G276" s="42"/>
      <c r="H276" s="42"/>
      <c r="I276" s="222"/>
      <c r="J276" s="42"/>
      <c r="K276" s="42"/>
      <c r="L276" s="46"/>
      <c r="M276" s="223"/>
      <c r="N276" s="224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170</v>
      </c>
      <c r="AU276" s="19" t="s">
        <v>83</v>
      </c>
    </row>
    <row r="277" s="13" customFormat="1">
      <c r="A277" s="13"/>
      <c r="B277" s="225"/>
      <c r="C277" s="226"/>
      <c r="D277" s="227" t="s">
        <v>172</v>
      </c>
      <c r="E277" s="228" t="s">
        <v>19</v>
      </c>
      <c r="F277" s="229" t="s">
        <v>173</v>
      </c>
      <c r="G277" s="226"/>
      <c r="H277" s="228" t="s">
        <v>19</v>
      </c>
      <c r="I277" s="230"/>
      <c r="J277" s="226"/>
      <c r="K277" s="226"/>
      <c r="L277" s="231"/>
      <c r="M277" s="232"/>
      <c r="N277" s="233"/>
      <c r="O277" s="233"/>
      <c r="P277" s="233"/>
      <c r="Q277" s="233"/>
      <c r="R277" s="233"/>
      <c r="S277" s="233"/>
      <c r="T277" s="234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5" t="s">
        <v>172</v>
      </c>
      <c r="AU277" s="235" t="s">
        <v>83</v>
      </c>
      <c r="AV277" s="13" t="s">
        <v>81</v>
      </c>
      <c r="AW277" s="13" t="s">
        <v>34</v>
      </c>
      <c r="AX277" s="13" t="s">
        <v>73</v>
      </c>
      <c r="AY277" s="235" t="s">
        <v>160</v>
      </c>
    </row>
    <row r="278" s="14" customFormat="1">
      <c r="A278" s="14"/>
      <c r="B278" s="236"/>
      <c r="C278" s="237"/>
      <c r="D278" s="227" t="s">
        <v>172</v>
      </c>
      <c r="E278" s="238" t="s">
        <v>19</v>
      </c>
      <c r="F278" s="239" t="s">
        <v>412</v>
      </c>
      <c r="G278" s="237"/>
      <c r="H278" s="240">
        <v>6.2119999999999997</v>
      </c>
      <c r="I278" s="241"/>
      <c r="J278" s="237"/>
      <c r="K278" s="237"/>
      <c r="L278" s="242"/>
      <c r="M278" s="243"/>
      <c r="N278" s="244"/>
      <c r="O278" s="244"/>
      <c r="P278" s="244"/>
      <c r="Q278" s="244"/>
      <c r="R278" s="244"/>
      <c r="S278" s="244"/>
      <c r="T278" s="24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46" t="s">
        <v>172</v>
      </c>
      <c r="AU278" s="246" t="s">
        <v>83</v>
      </c>
      <c r="AV278" s="14" t="s">
        <v>83</v>
      </c>
      <c r="AW278" s="14" t="s">
        <v>34</v>
      </c>
      <c r="AX278" s="14" t="s">
        <v>73</v>
      </c>
      <c r="AY278" s="246" t="s">
        <v>160</v>
      </c>
    </row>
    <row r="279" s="15" customFormat="1">
      <c r="A279" s="15"/>
      <c r="B279" s="247"/>
      <c r="C279" s="248"/>
      <c r="D279" s="227" t="s">
        <v>172</v>
      </c>
      <c r="E279" s="249" t="s">
        <v>90</v>
      </c>
      <c r="F279" s="250" t="s">
        <v>175</v>
      </c>
      <c r="G279" s="248"/>
      <c r="H279" s="251">
        <v>6.2119999999999997</v>
      </c>
      <c r="I279" s="252"/>
      <c r="J279" s="248"/>
      <c r="K279" s="248"/>
      <c r="L279" s="253"/>
      <c r="M279" s="254"/>
      <c r="N279" s="255"/>
      <c r="O279" s="255"/>
      <c r="P279" s="255"/>
      <c r="Q279" s="255"/>
      <c r="R279" s="255"/>
      <c r="S279" s="255"/>
      <c r="T279" s="25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57" t="s">
        <v>172</v>
      </c>
      <c r="AU279" s="257" t="s">
        <v>83</v>
      </c>
      <c r="AV279" s="15" t="s">
        <v>168</v>
      </c>
      <c r="AW279" s="15" t="s">
        <v>34</v>
      </c>
      <c r="AX279" s="15" t="s">
        <v>81</v>
      </c>
      <c r="AY279" s="257" t="s">
        <v>160</v>
      </c>
    </row>
    <row r="280" s="2" customFormat="1" ht="78" customHeight="1">
      <c r="A280" s="40"/>
      <c r="B280" s="41"/>
      <c r="C280" s="207" t="s">
        <v>413</v>
      </c>
      <c r="D280" s="207" t="s">
        <v>163</v>
      </c>
      <c r="E280" s="208" t="s">
        <v>414</v>
      </c>
      <c r="F280" s="209" t="s">
        <v>415</v>
      </c>
      <c r="G280" s="210" t="s">
        <v>166</v>
      </c>
      <c r="H280" s="211">
        <v>2</v>
      </c>
      <c r="I280" s="212"/>
      <c r="J280" s="213">
        <f>ROUND(I280*H280,2)</f>
        <v>0</v>
      </c>
      <c r="K280" s="209" t="s">
        <v>167</v>
      </c>
      <c r="L280" s="46"/>
      <c r="M280" s="214" t="s">
        <v>19</v>
      </c>
      <c r="N280" s="215" t="s">
        <v>44</v>
      </c>
      <c r="O280" s="86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8" t="s">
        <v>168</v>
      </c>
      <c r="AT280" s="218" t="s">
        <v>163</v>
      </c>
      <c r="AU280" s="218" t="s">
        <v>83</v>
      </c>
      <c r="AY280" s="19" t="s">
        <v>160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9" t="s">
        <v>81</v>
      </c>
      <c r="BK280" s="219">
        <f>ROUND(I280*H280,2)</f>
        <v>0</v>
      </c>
      <c r="BL280" s="19" t="s">
        <v>168</v>
      </c>
      <c r="BM280" s="218" t="s">
        <v>416</v>
      </c>
    </row>
    <row r="281" s="2" customFormat="1">
      <c r="A281" s="40"/>
      <c r="B281" s="41"/>
      <c r="C281" s="42"/>
      <c r="D281" s="220" t="s">
        <v>170</v>
      </c>
      <c r="E281" s="42"/>
      <c r="F281" s="221" t="s">
        <v>417</v>
      </c>
      <c r="G281" s="42"/>
      <c r="H281" s="42"/>
      <c r="I281" s="222"/>
      <c r="J281" s="42"/>
      <c r="K281" s="42"/>
      <c r="L281" s="46"/>
      <c r="M281" s="223"/>
      <c r="N281" s="224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170</v>
      </c>
      <c r="AU281" s="19" t="s">
        <v>83</v>
      </c>
    </row>
    <row r="282" s="14" customFormat="1">
      <c r="A282" s="14"/>
      <c r="B282" s="236"/>
      <c r="C282" s="237"/>
      <c r="D282" s="227" t="s">
        <v>172</v>
      </c>
      <c r="E282" s="238" t="s">
        <v>19</v>
      </c>
      <c r="F282" s="239" t="s">
        <v>93</v>
      </c>
      <c r="G282" s="237"/>
      <c r="H282" s="240">
        <v>2</v>
      </c>
      <c r="I282" s="241"/>
      <c r="J282" s="237"/>
      <c r="K282" s="237"/>
      <c r="L282" s="242"/>
      <c r="M282" s="243"/>
      <c r="N282" s="244"/>
      <c r="O282" s="244"/>
      <c r="P282" s="244"/>
      <c r="Q282" s="244"/>
      <c r="R282" s="244"/>
      <c r="S282" s="244"/>
      <c r="T282" s="245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6" t="s">
        <v>172</v>
      </c>
      <c r="AU282" s="246" t="s">
        <v>83</v>
      </c>
      <c r="AV282" s="14" t="s">
        <v>83</v>
      </c>
      <c r="AW282" s="14" t="s">
        <v>34</v>
      </c>
      <c r="AX282" s="14" t="s">
        <v>81</v>
      </c>
      <c r="AY282" s="246" t="s">
        <v>160</v>
      </c>
    </row>
    <row r="283" s="12" customFormat="1" ht="22.8" customHeight="1">
      <c r="A283" s="12"/>
      <c r="B283" s="191"/>
      <c r="C283" s="192"/>
      <c r="D283" s="193" t="s">
        <v>72</v>
      </c>
      <c r="E283" s="205" t="s">
        <v>418</v>
      </c>
      <c r="F283" s="205" t="s">
        <v>419</v>
      </c>
      <c r="G283" s="192"/>
      <c r="H283" s="192"/>
      <c r="I283" s="195"/>
      <c r="J283" s="206">
        <f>BK283</f>
        <v>0</v>
      </c>
      <c r="K283" s="192"/>
      <c r="L283" s="197"/>
      <c r="M283" s="198"/>
      <c r="N283" s="199"/>
      <c r="O283" s="199"/>
      <c r="P283" s="200">
        <f>SUM(P284:P292)</f>
        <v>0</v>
      </c>
      <c r="Q283" s="199"/>
      <c r="R283" s="200">
        <f>SUM(R284:R292)</f>
        <v>0</v>
      </c>
      <c r="S283" s="199"/>
      <c r="T283" s="201">
        <f>SUM(T284:T292)</f>
        <v>0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02" t="s">
        <v>81</v>
      </c>
      <c r="AT283" s="203" t="s">
        <v>72</v>
      </c>
      <c r="AU283" s="203" t="s">
        <v>81</v>
      </c>
      <c r="AY283" s="202" t="s">
        <v>160</v>
      </c>
      <c r="BK283" s="204">
        <f>SUM(BK284:BK292)</f>
        <v>0</v>
      </c>
    </row>
    <row r="284" s="2" customFormat="1" ht="37.8" customHeight="1">
      <c r="A284" s="40"/>
      <c r="B284" s="41"/>
      <c r="C284" s="207" t="s">
        <v>420</v>
      </c>
      <c r="D284" s="207" t="s">
        <v>163</v>
      </c>
      <c r="E284" s="208" t="s">
        <v>421</v>
      </c>
      <c r="F284" s="209" t="s">
        <v>422</v>
      </c>
      <c r="G284" s="210" t="s">
        <v>208</v>
      </c>
      <c r="H284" s="211">
        <v>5.133</v>
      </c>
      <c r="I284" s="212"/>
      <c r="J284" s="213">
        <f>ROUND(I284*H284,2)</f>
        <v>0</v>
      </c>
      <c r="K284" s="209" t="s">
        <v>167</v>
      </c>
      <c r="L284" s="46"/>
      <c r="M284" s="214" t="s">
        <v>19</v>
      </c>
      <c r="N284" s="215" t="s">
        <v>44</v>
      </c>
      <c r="O284" s="86"/>
      <c r="P284" s="216">
        <f>O284*H284</f>
        <v>0</v>
      </c>
      <c r="Q284" s="216">
        <v>0</v>
      </c>
      <c r="R284" s="216">
        <f>Q284*H284</f>
        <v>0</v>
      </c>
      <c r="S284" s="216">
        <v>0</v>
      </c>
      <c r="T284" s="217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8" t="s">
        <v>168</v>
      </c>
      <c r="AT284" s="218" t="s">
        <v>163</v>
      </c>
      <c r="AU284" s="218" t="s">
        <v>83</v>
      </c>
      <c r="AY284" s="19" t="s">
        <v>160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9" t="s">
        <v>81</v>
      </c>
      <c r="BK284" s="219">
        <f>ROUND(I284*H284,2)</f>
        <v>0</v>
      </c>
      <c r="BL284" s="19" t="s">
        <v>168</v>
      </c>
      <c r="BM284" s="218" t="s">
        <v>423</v>
      </c>
    </row>
    <row r="285" s="2" customFormat="1">
      <c r="A285" s="40"/>
      <c r="B285" s="41"/>
      <c r="C285" s="42"/>
      <c r="D285" s="220" t="s">
        <v>170</v>
      </c>
      <c r="E285" s="42"/>
      <c r="F285" s="221" t="s">
        <v>424</v>
      </c>
      <c r="G285" s="42"/>
      <c r="H285" s="42"/>
      <c r="I285" s="222"/>
      <c r="J285" s="42"/>
      <c r="K285" s="42"/>
      <c r="L285" s="46"/>
      <c r="M285" s="223"/>
      <c r="N285" s="224"/>
      <c r="O285" s="86"/>
      <c r="P285" s="86"/>
      <c r="Q285" s="86"/>
      <c r="R285" s="86"/>
      <c r="S285" s="86"/>
      <c r="T285" s="87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170</v>
      </c>
      <c r="AU285" s="19" t="s">
        <v>83</v>
      </c>
    </row>
    <row r="286" s="2" customFormat="1" ht="33" customHeight="1">
      <c r="A286" s="40"/>
      <c r="B286" s="41"/>
      <c r="C286" s="207" t="s">
        <v>425</v>
      </c>
      <c r="D286" s="207" t="s">
        <v>163</v>
      </c>
      <c r="E286" s="208" t="s">
        <v>426</v>
      </c>
      <c r="F286" s="209" t="s">
        <v>427</v>
      </c>
      <c r="G286" s="210" t="s">
        <v>208</v>
      </c>
      <c r="H286" s="211">
        <v>5.133</v>
      </c>
      <c r="I286" s="212"/>
      <c r="J286" s="213">
        <f>ROUND(I286*H286,2)</f>
        <v>0</v>
      </c>
      <c r="K286" s="209" t="s">
        <v>167</v>
      </c>
      <c r="L286" s="46"/>
      <c r="M286" s="214" t="s">
        <v>19</v>
      </c>
      <c r="N286" s="215" t="s">
        <v>44</v>
      </c>
      <c r="O286" s="86"/>
      <c r="P286" s="216">
        <f>O286*H286</f>
        <v>0</v>
      </c>
      <c r="Q286" s="216">
        <v>0</v>
      </c>
      <c r="R286" s="216">
        <f>Q286*H286</f>
        <v>0</v>
      </c>
      <c r="S286" s="216">
        <v>0</v>
      </c>
      <c r="T286" s="217">
        <f>S286*H286</f>
        <v>0</v>
      </c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R286" s="218" t="s">
        <v>168</v>
      </c>
      <c r="AT286" s="218" t="s">
        <v>163</v>
      </c>
      <c r="AU286" s="218" t="s">
        <v>83</v>
      </c>
      <c r="AY286" s="19" t="s">
        <v>160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9" t="s">
        <v>81</v>
      </c>
      <c r="BK286" s="219">
        <f>ROUND(I286*H286,2)</f>
        <v>0</v>
      </c>
      <c r="BL286" s="19" t="s">
        <v>168</v>
      </c>
      <c r="BM286" s="218" t="s">
        <v>428</v>
      </c>
    </row>
    <row r="287" s="2" customFormat="1">
      <c r="A287" s="40"/>
      <c r="B287" s="41"/>
      <c r="C287" s="42"/>
      <c r="D287" s="220" t="s">
        <v>170</v>
      </c>
      <c r="E287" s="42"/>
      <c r="F287" s="221" t="s">
        <v>429</v>
      </c>
      <c r="G287" s="42"/>
      <c r="H287" s="42"/>
      <c r="I287" s="222"/>
      <c r="J287" s="42"/>
      <c r="K287" s="42"/>
      <c r="L287" s="46"/>
      <c r="M287" s="223"/>
      <c r="N287" s="224"/>
      <c r="O287" s="86"/>
      <c r="P287" s="86"/>
      <c r="Q287" s="86"/>
      <c r="R287" s="86"/>
      <c r="S287" s="86"/>
      <c r="T287" s="87"/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T287" s="19" t="s">
        <v>170</v>
      </c>
      <c r="AU287" s="19" t="s">
        <v>83</v>
      </c>
    </row>
    <row r="288" s="2" customFormat="1" ht="44.25" customHeight="1">
      <c r="A288" s="40"/>
      <c r="B288" s="41"/>
      <c r="C288" s="207" t="s">
        <v>430</v>
      </c>
      <c r="D288" s="207" t="s">
        <v>163</v>
      </c>
      <c r="E288" s="208" t="s">
        <v>431</v>
      </c>
      <c r="F288" s="209" t="s">
        <v>432</v>
      </c>
      <c r="G288" s="210" t="s">
        <v>208</v>
      </c>
      <c r="H288" s="211">
        <v>51.329999999999998</v>
      </c>
      <c r="I288" s="212"/>
      <c r="J288" s="213">
        <f>ROUND(I288*H288,2)</f>
        <v>0</v>
      </c>
      <c r="K288" s="209" t="s">
        <v>167</v>
      </c>
      <c r="L288" s="46"/>
      <c r="M288" s="214" t="s">
        <v>19</v>
      </c>
      <c r="N288" s="215" t="s">
        <v>44</v>
      </c>
      <c r="O288" s="86"/>
      <c r="P288" s="216">
        <f>O288*H288</f>
        <v>0</v>
      </c>
      <c r="Q288" s="216">
        <v>0</v>
      </c>
      <c r="R288" s="216">
        <f>Q288*H288</f>
        <v>0</v>
      </c>
      <c r="S288" s="216">
        <v>0</v>
      </c>
      <c r="T288" s="217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8" t="s">
        <v>168</v>
      </c>
      <c r="AT288" s="218" t="s">
        <v>163</v>
      </c>
      <c r="AU288" s="218" t="s">
        <v>83</v>
      </c>
      <c r="AY288" s="19" t="s">
        <v>160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9" t="s">
        <v>81</v>
      </c>
      <c r="BK288" s="219">
        <f>ROUND(I288*H288,2)</f>
        <v>0</v>
      </c>
      <c r="BL288" s="19" t="s">
        <v>168</v>
      </c>
      <c r="BM288" s="218" t="s">
        <v>433</v>
      </c>
    </row>
    <row r="289" s="2" customFormat="1">
      <c r="A289" s="40"/>
      <c r="B289" s="41"/>
      <c r="C289" s="42"/>
      <c r="D289" s="220" t="s">
        <v>170</v>
      </c>
      <c r="E289" s="42"/>
      <c r="F289" s="221" t="s">
        <v>434</v>
      </c>
      <c r="G289" s="42"/>
      <c r="H289" s="42"/>
      <c r="I289" s="222"/>
      <c r="J289" s="42"/>
      <c r="K289" s="42"/>
      <c r="L289" s="46"/>
      <c r="M289" s="223"/>
      <c r="N289" s="224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170</v>
      </c>
      <c r="AU289" s="19" t="s">
        <v>83</v>
      </c>
    </row>
    <row r="290" s="14" customFormat="1">
      <c r="A290" s="14"/>
      <c r="B290" s="236"/>
      <c r="C290" s="237"/>
      <c r="D290" s="227" t="s">
        <v>172</v>
      </c>
      <c r="E290" s="238" t="s">
        <v>19</v>
      </c>
      <c r="F290" s="239" t="s">
        <v>435</v>
      </c>
      <c r="G290" s="237"/>
      <c r="H290" s="240">
        <v>51.329999999999998</v>
      </c>
      <c r="I290" s="241"/>
      <c r="J290" s="237"/>
      <c r="K290" s="237"/>
      <c r="L290" s="242"/>
      <c r="M290" s="243"/>
      <c r="N290" s="244"/>
      <c r="O290" s="244"/>
      <c r="P290" s="244"/>
      <c r="Q290" s="244"/>
      <c r="R290" s="244"/>
      <c r="S290" s="244"/>
      <c r="T290" s="245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6" t="s">
        <v>172</v>
      </c>
      <c r="AU290" s="246" t="s">
        <v>83</v>
      </c>
      <c r="AV290" s="14" t="s">
        <v>83</v>
      </c>
      <c r="AW290" s="14" t="s">
        <v>34</v>
      </c>
      <c r="AX290" s="14" t="s">
        <v>81</v>
      </c>
      <c r="AY290" s="246" t="s">
        <v>160</v>
      </c>
    </row>
    <row r="291" s="2" customFormat="1" ht="44.25" customHeight="1">
      <c r="A291" s="40"/>
      <c r="B291" s="41"/>
      <c r="C291" s="207" t="s">
        <v>436</v>
      </c>
      <c r="D291" s="207" t="s">
        <v>163</v>
      </c>
      <c r="E291" s="208" t="s">
        <v>437</v>
      </c>
      <c r="F291" s="209" t="s">
        <v>438</v>
      </c>
      <c r="G291" s="210" t="s">
        <v>208</v>
      </c>
      <c r="H291" s="211">
        <v>5.133</v>
      </c>
      <c r="I291" s="212"/>
      <c r="J291" s="213">
        <f>ROUND(I291*H291,2)</f>
        <v>0</v>
      </c>
      <c r="K291" s="209" t="s">
        <v>167</v>
      </c>
      <c r="L291" s="46"/>
      <c r="M291" s="214" t="s">
        <v>19</v>
      </c>
      <c r="N291" s="215" t="s">
        <v>44</v>
      </c>
      <c r="O291" s="86"/>
      <c r="P291" s="216">
        <f>O291*H291</f>
        <v>0</v>
      </c>
      <c r="Q291" s="216">
        <v>0</v>
      </c>
      <c r="R291" s="216">
        <f>Q291*H291</f>
        <v>0</v>
      </c>
      <c r="S291" s="216">
        <v>0</v>
      </c>
      <c r="T291" s="217">
        <f>S291*H291</f>
        <v>0</v>
      </c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R291" s="218" t="s">
        <v>168</v>
      </c>
      <c r="AT291" s="218" t="s">
        <v>163</v>
      </c>
      <c r="AU291" s="218" t="s">
        <v>83</v>
      </c>
      <c r="AY291" s="19" t="s">
        <v>160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9" t="s">
        <v>81</v>
      </c>
      <c r="BK291" s="219">
        <f>ROUND(I291*H291,2)</f>
        <v>0</v>
      </c>
      <c r="BL291" s="19" t="s">
        <v>168</v>
      </c>
      <c r="BM291" s="218" t="s">
        <v>439</v>
      </c>
    </row>
    <row r="292" s="2" customFormat="1">
      <c r="A292" s="40"/>
      <c r="B292" s="41"/>
      <c r="C292" s="42"/>
      <c r="D292" s="220" t="s">
        <v>170</v>
      </c>
      <c r="E292" s="42"/>
      <c r="F292" s="221" t="s">
        <v>440</v>
      </c>
      <c r="G292" s="42"/>
      <c r="H292" s="42"/>
      <c r="I292" s="222"/>
      <c r="J292" s="42"/>
      <c r="K292" s="42"/>
      <c r="L292" s="46"/>
      <c r="M292" s="223"/>
      <c r="N292" s="224"/>
      <c r="O292" s="86"/>
      <c r="P292" s="86"/>
      <c r="Q292" s="86"/>
      <c r="R292" s="86"/>
      <c r="S292" s="86"/>
      <c r="T292" s="87"/>
      <c r="U292" s="40"/>
      <c r="V292" s="40"/>
      <c r="W292" s="40"/>
      <c r="X292" s="40"/>
      <c r="Y292" s="40"/>
      <c r="Z292" s="40"/>
      <c r="AA292" s="40"/>
      <c r="AB292" s="40"/>
      <c r="AC292" s="40"/>
      <c r="AD292" s="40"/>
      <c r="AE292" s="40"/>
      <c r="AT292" s="19" t="s">
        <v>170</v>
      </c>
      <c r="AU292" s="19" t="s">
        <v>83</v>
      </c>
    </row>
    <row r="293" s="12" customFormat="1" ht="22.8" customHeight="1">
      <c r="A293" s="12"/>
      <c r="B293" s="191"/>
      <c r="C293" s="192"/>
      <c r="D293" s="193" t="s">
        <v>72</v>
      </c>
      <c r="E293" s="205" t="s">
        <v>441</v>
      </c>
      <c r="F293" s="205" t="s">
        <v>442</v>
      </c>
      <c r="G293" s="192"/>
      <c r="H293" s="192"/>
      <c r="I293" s="195"/>
      <c r="J293" s="206">
        <f>BK293</f>
        <v>0</v>
      </c>
      <c r="K293" s="192"/>
      <c r="L293" s="197"/>
      <c r="M293" s="198"/>
      <c r="N293" s="199"/>
      <c r="O293" s="199"/>
      <c r="P293" s="200">
        <f>SUM(P294:P295)</f>
        <v>0</v>
      </c>
      <c r="Q293" s="199"/>
      <c r="R293" s="200">
        <f>SUM(R294:R295)</f>
        <v>0</v>
      </c>
      <c r="S293" s="199"/>
      <c r="T293" s="201">
        <f>SUM(T294:T295)</f>
        <v>0</v>
      </c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R293" s="202" t="s">
        <v>81</v>
      </c>
      <c r="AT293" s="203" t="s">
        <v>72</v>
      </c>
      <c r="AU293" s="203" t="s">
        <v>81</v>
      </c>
      <c r="AY293" s="202" t="s">
        <v>160</v>
      </c>
      <c r="BK293" s="204">
        <f>SUM(BK294:BK295)</f>
        <v>0</v>
      </c>
    </row>
    <row r="294" s="2" customFormat="1" ht="55.5" customHeight="1">
      <c r="A294" s="40"/>
      <c r="B294" s="41"/>
      <c r="C294" s="207" t="s">
        <v>443</v>
      </c>
      <c r="D294" s="207" t="s">
        <v>163</v>
      </c>
      <c r="E294" s="208" t="s">
        <v>444</v>
      </c>
      <c r="F294" s="209" t="s">
        <v>445</v>
      </c>
      <c r="G294" s="210" t="s">
        <v>208</v>
      </c>
      <c r="H294" s="211">
        <v>6.0119999999999996</v>
      </c>
      <c r="I294" s="212"/>
      <c r="J294" s="213">
        <f>ROUND(I294*H294,2)</f>
        <v>0</v>
      </c>
      <c r="K294" s="209" t="s">
        <v>167</v>
      </c>
      <c r="L294" s="46"/>
      <c r="M294" s="214" t="s">
        <v>19</v>
      </c>
      <c r="N294" s="215" t="s">
        <v>44</v>
      </c>
      <c r="O294" s="86"/>
      <c r="P294" s="216">
        <f>O294*H294</f>
        <v>0</v>
      </c>
      <c r="Q294" s="216">
        <v>0</v>
      </c>
      <c r="R294" s="216">
        <f>Q294*H294</f>
        <v>0</v>
      </c>
      <c r="S294" s="216">
        <v>0</v>
      </c>
      <c r="T294" s="217">
        <f>S294*H294</f>
        <v>0</v>
      </c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R294" s="218" t="s">
        <v>168</v>
      </c>
      <c r="AT294" s="218" t="s">
        <v>163</v>
      </c>
      <c r="AU294" s="218" t="s">
        <v>83</v>
      </c>
      <c r="AY294" s="19" t="s">
        <v>160</v>
      </c>
      <c r="BE294" s="219">
        <f>IF(N294="základní",J294,0)</f>
        <v>0</v>
      </c>
      <c r="BF294" s="219">
        <f>IF(N294="snížená",J294,0)</f>
        <v>0</v>
      </c>
      <c r="BG294" s="219">
        <f>IF(N294="zákl. přenesená",J294,0)</f>
        <v>0</v>
      </c>
      <c r="BH294" s="219">
        <f>IF(N294="sníž. přenesená",J294,0)</f>
        <v>0</v>
      </c>
      <c r="BI294" s="219">
        <f>IF(N294="nulová",J294,0)</f>
        <v>0</v>
      </c>
      <c r="BJ294" s="19" t="s">
        <v>81</v>
      </c>
      <c r="BK294" s="219">
        <f>ROUND(I294*H294,2)</f>
        <v>0</v>
      </c>
      <c r="BL294" s="19" t="s">
        <v>168</v>
      </c>
      <c r="BM294" s="218" t="s">
        <v>446</v>
      </c>
    </row>
    <row r="295" s="2" customFormat="1">
      <c r="A295" s="40"/>
      <c r="B295" s="41"/>
      <c r="C295" s="42"/>
      <c r="D295" s="220" t="s">
        <v>170</v>
      </c>
      <c r="E295" s="42"/>
      <c r="F295" s="221" t="s">
        <v>447</v>
      </c>
      <c r="G295" s="42"/>
      <c r="H295" s="42"/>
      <c r="I295" s="222"/>
      <c r="J295" s="42"/>
      <c r="K295" s="42"/>
      <c r="L295" s="46"/>
      <c r="M295" s="223"/>
      <c r="N295" s="224"/>
      <c r="O295" s="86"/>
      <c r="P295" s="86"/>
      <c r="Q295" s="86"/>
      <c r="R295" s="86"/>
      <c r="S295" s="86"/>
      <c r="T295" s="87"/>
      <c r="U295" s="40"/>
      <c r="V295" s="40"/>
      <c r="W295" s="40"/>
      <c r="X295" s="40"/>
      <c r="Y295" s="40"/>
      <c r="Z295" s="40"/>
      <c r="AA295" s="40"/>
      <c r="AB295" s="40"/>
      <c r="AC295" s="40"/>
      <c r="AD295" s="40"/>
      <c r="AE295" s="40"/>
      <c r="AT295" s="19" t="s">
        <v>170</v>
      </c>
      <c r="AU295" s="19" t="s">
        <v>83</v>
      </c>
    </row>
    <row r="296" s="12" customFormat="1" ht="25.92" customHeight="1">
      <c r="A296" s="12"/>
      <c r="B296" s="191"/>
      <c r="C296" s="192"/>
      <c r="D296" s="193" t="s">
        <v>72</v>
      </c>
      <c r="E296" s="194" t="s">
        <v>448</v>
      </c>
      <c r="F296" s="194" t="s">
        <v>449</v>
      </c>
      <c r="G296" s="192"/>
      <c r="H296" s="192"/>
      <c r="I296" s="195"/>
      <c r="J296" s="196">
        <f>BK296</f>
        <v>0</v>
      </c>
      <c r="K296" s="192"/>
      <c r="L296" s="197"/>
      <c r="M296" s="198"/>
      <c r="N296" s="199"/>
      <c r="O296" s="199"/>
      <c r="P296" s="200">
        <f>P297+P330+P335+P345+P405+P415+P422</f>
        <v>0</v>
      </c>
      <c r="Q296" s="199"/>
      <c r="R296" s="200">
        <f>R297+R330+R335+R345+R405+R415+R422</f>
        <v>0.41619621999999995</v>
      </c>
      <c r="S296" s="199"/>
      <c r="T296" s="201">
        <f>T297+T330+T335+T345+T405+T415+T422</f>
        <v>0.12466999999999999</v>
      </c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R296" s="202" t="s">
        <v>83</v>
      </c>
      <c r="AT296" s="203" t="s">
        <v>72</v>
      </c>
      <c r="AU296" s="203" t="s">
        <v>73</v>
      </c>
      <c r="AY296" s="202" t="s">
        <v>160</v>
      </c>
      <c r="BK296" s="204">
        <f>BK297+BK330+BK335+BK345+BK405+BK415+BK422</f>
        <v>0</v>
      </c>
    </row>
    <row r="297" s="12" customFormat="1" ht="22.8" customHeight="1">
      <c r="A297" s="12"/>
      <c r="B297" s="191"/>
      <c r="C297" s="192"/>
      <c r="D297" s="193" t="s">
        <v>72</v>
      </c>
      <c r="E297" s="205" t="s">
        <v>450</v>
      </c>
      <c r="F297" s="205" t="s">
        <v>451</v>
      </c>
      <c r="G297" s="192"/>
      <c r="H297" s="192"/>
      <c r="I297" s="195"/>
      <c r="J297" s="206">
        <f>BK297</f>
        <v>0</v>
      </c>
      <c r="K297" s="192"/>
      <c r="L297" s="197"/>
      <c r="M297" s="198"/>
      <c r="N297" s="199"/>
      <c r="O297" s="199"/>
      <c r="P297" s="200">
        <f>SUM(P298:P329)</f>
        <v>0</v>
      </c>
      <c r="Q297" s="199"/>
      <c r="R297" s="200">
        <f>SUM(R298:R329)</f>
        <v>0.034401460000000002</v>
      </c>
      <c r="S297" s="199"/>
      <c r="T297" s="201">
        <f>SUM(T298:T329)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2" t="s">
        <v>83</v>
      </c>
      <c r="AT297" s="203" t="s">
        <v>72</v>
      </c>
      <c r="AU297" s="203" t="s">
        <v>81</v>
      </c>
      <c r="AY297" s="202" t="s">
        <v>160</v>
      </c>
      <c r="BK297" s="204">
        <f>SUM(BK298:BK329)</f>
        <v>0</v>
      </c>
    </row>
    <row r="298" s="2" customFormat="1" ht="44.25" customHeight="1">
      <c r="A298" s="40"/>
      <c r="B298" s="41"/>
      <c r="C298" s="207" t="s">
        <v>452</v>
      </c>
      <c r="D298" s="207" t="s">
        <v>163</v>
      </c>
      <c r="E298" s="208" t="s">
        <v>453</v>
      </c>
      <c r="F298" s="209" t="s">
        <v>454</v>
      </c>
      <c r="G298" s="210" t="s">
        <v>166</v>
      </c>
      <c r="H298" s="211">
        <v>4.8899999999999997</v>
      </c>
      <c r="I298" s="212"/>
      <c r="J298" s="213">
        <f>ROUND(I298*H298,2)</f>
        <v>0</v>
      </c>
      <c r="K298" s="209" t="s">
        <v>167</v>
      </c>
      <c r="L298" s="46"/>
      <c r="M298" s="214" t="s">
        <v>19</v>
      </c>
      <c r="N298" s="215" t="s">
        <v>44</v>
      </c>
      <c r="O298" s="86"/>
      <c r="P298" s="216">
        <f>O298*H298</f>
        <v>0</v>
      </c>
      <c r="Q298" s="216">
        <v>0.00018000000000000001</v>
      </c>
      <c r="R298" s="216">
        <f>Q298*H298</f>
        <v>0.00088020000000000004</v>
      </c>
      <c r="S298" s="216">
        <v>0</v>
      </c>
      <c r="T298" s="217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8" t="s">
        <v>259</v>
      </c>
      <c r="AT298" s="218" t="s">
        <v>163</v>
      </c>
      <c r="AU298" s="218" t="s">
        <v>83</v>
      </c>
      <c r="AY298" s="19" t="s">
        <v>160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9" t="s">
        <v>81</v>
      </c>
      <c r="BK298" s="219">
        <f>ROUND(I298*H298,2)</f>
        <v>0</v>
      </c>
      <c r="BL298" s="19" t="s">
        <v>259</v>
      </c>
      <c r="BM298" s="218" t="s">
        <v>455</v>
      </c>
    </row>
    <row r="299" s="2" customFormat="1">
      <c r="A299" s="40"/>
      <c r="B299" s="41"/>
      <c r="C299" s="42"/>
      <c r="D299" s="220" t="s">
        <v>170</v>
      </c>
      <c r="E299" s="42"/>
      <c r="F299" s="221" t="s">
        <v>456</v>
      </c>
      <c r="G299" s="42"/>
      <c r="H299" s="42"/>
      <c r="I299" s="222"/>
      <c r="J299" s="42"/>
      <c r="K299" s="42"/>
      <c r="L299" s="46"/>
      <c r="M299" s="223"/>
      <c r="N299" s="224"/>
      <c r="O299" s="86"/>
      <c r="P299" s="86"/>
      <c r="Q299" s="86"/>
      <c r="R299" s="86"/>
      <c r="S299" s="86"/>
      <c r="T299" s="87"/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T299" s="19" t="s">
        <v>170</v>
      </c>
      <c r="AU299" s="19" t="s">
        <v>83</v>
      </c>
    </row>
    <row r="300" s="13" customFormat="1">
      <c r="A300" s="13"/>
      <c r="B300" s="225"/>
      <c r="C300" s="226"/>
      <c r="D300" s="227" t="s">
        <v>172</v>
      </c>
      <c r="E300" s="228" t="s">
        <v>19</v>
      </c>
      <c r="F300" s="229" t="s">
        <v>173</v>
      </c>
      <c r="G300" s="226"/>
      <c r="H300" s="228" t="s">
        <v>19</v>
      </c>
      <c r="I300" s="230"/>
      <c r="J300" s="226"/>
      <c r="K300" s="226"/>
      <c r="L300" s="231"/>
      <c r="M300" s="232"/>
      <c r="N300" s="233"/>
      <c r="O300" s="233"/>
      <c r="P300" s="233"/>
      <c r="Q300" s="233"/>
      <c r="R300" s="233"/>
      <c r="S300" s="233"/>
      <c r="T300" s="234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5" t="s">
        <v>172</v>
      </c>
      <c r="AU300" s="235" t="s">
        <v>83</v>
      </c>
      <c r="AV300" s="13" t="s">
        <v>81</v>
      </c>
      <c r="AW300" s="13" t="s">
        <v>34</v>
      </c>
      <c r="AX300" s="13" t="s">
        <v>73</v>
      </c>
      <c r="AY300" s="235" t="s">
        <v>160</v>
      </c>
    </row>
    <row r="301" s="14" customFormat="1">
      <c r="A301" s="14"/>
      <c r="B301" s="236"/>
      <c r="C301" s="237"/>
      <c r="D301" s="227" t="s">
        <v>172</v>
      </c>
      <c r="E301" s="238" t="s">
        <v>19</v>
      </c>
      <c r="F301" s="239" t="s">
        <v>457</v>
      </c>
      <c r="G301" s="237"/>
      <c r="H301" s="240">
        <v>4.8899999999999997</v>
      </c>
      <c r="I301" s="241"/>
      <c r="J301" s="237"/>
      <c r="K301" s="237"/>
      <c r="L301" s="242"/>
      <c r="M301" s="243"/>
      <c r="N301" s="244"/>
      <c r="O301" s="244"/>
      <c r="P301" s="244"/>
      <c r="Q301" s="244"/>
      <c r="R301" s="244"/>
      <c r="S301" s="244"/>
      <c r="T301" s="245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46" t="s">
        <v>172</v>
      </c>
      <c r="AU301" s="246" t="s">
        <v>83</v>
      </c>
      <c r="AV301" s="14" t="s">
        <v>83</v>
      </c>
      <c r="AW301" s="14" t="s">
        <v>34</v>
      </c>
      <c r="AX301" s="14" t="s">
        <v>73</v>
      </c>
      <c r="AY301" s="246" t="s">
        <v>160</v>
      </c>
    </row>
    <row r="302" s="15" customFormat="1">
      <c r="A302" s="15"/>
      <c r="B302" s="247"/>
      <c r="C302" s="248"/>
      <c r="D302" s="227" t="s">
        <v>172</v>
      </c>
      <c r="E302" s="249" t="s">
        <v>98</v>
      </c>
      <c r="F302" s="250" t="s">
        <v>175</v>
      </c>
      <c r="G302" s="248"/>
      <c r="H302" s="251">
        <v>4.8899999999999997</v>
      </c>
      <c r="I302" s="252"/>
      <c r="J302" s="248"/>
      <c r="K302" s="248"/>
      <c r="L302" s="253"/>
      <c r="M302" s="254"/>
      <c r="N302" s="255"/>
      <c r="O302" s="255"/>
      <c r="P302" s="255"/>
      <c r="Q302" s="255"/>
      <c r="R302" s="255"/>
      <c r="S302" s="255"/>
      <c r="T302" s="256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57" t="s">
        <v>172</v>
      </c>
      <c r="AU302" s="257" t="s">
        <v>83</v>
      </c>
      <c r="AV302" s="15" t="s">
        <v>168</v>
      </c>
      <c r="AW302" s="15" t="s">
        <v>34</v>
      </c>
      <c r="AX302" s="15" t="s">
        <v>81</v>
      </c>
      <c r="AY302" s="257" t="s">
        <v>160</v>
      </c>
    </row>
    <row r="303" s="2" customFormat="1" ht="44.25" customHeight="1">
      <c r="A303" s="40"/>
      <c r="B303" s="41"/>
      <c r="C303" s="207" t="s">
        <v>458</v>
      </c>
      <c r="D303" s="207" t="s">
        <v>163</v>
      </c>
      <c r="E303" s="208" t="s">
        <v>459</v>
      </c>
      <c r="F303" s="209" t="s">
        <v>460</v>
      </c>
      <c r="G303" s="210" t="s">
        <v>166</v>
      </c>
      <c r="H303" s="211">
        <v>3.4199999999999999</v>
      </c>
      <c r="I303" s="212"/>
      <c r="J303" s="213">
        <f>ROUND(I303*H303,2)</f>
        <v>0</v>
      </c>
      <c r="K303" s="209" t="s">
        <v>167</v>
      </c>
      <c r="L303" s="46"/>
      <c r="M303" s="214" t="s">
        <v>19</v>
      </c>
      <c r="N303" s="215" t="s">
        <v>44</v>
      </c>
      <c r="O303" s="86"/>
      <c r="P303" s="216">
        <f>O303*H303</f>
        <v>0</v>
      </c>
      <c r="Q303" s="216">
        <v>0.00018000000000000001</v>
      </c>
      <c r="R303" s="216">
        <f>Q303*H303</f>
        <v>0.0006156</v>
      </c>
      <c r="S303" s="216">
        <v>0</v>
      </c>
      <c r="T303" s="217">
        <f>S303*H303</f>
        <v>0</v>
      </c>
      <c r="U303" s="40"/>
      <c r="V303" s="40"/>
      <c r="W303" s="40"/>
      <c r="X303" s="40"/>
      <c r="Y303" s="40"/>
      <c r="Z303" s="40"/>
      <c r="AA303" s="40"/>
      <c r="AB303" s="40"/>
      <c r="AC303" s="40"/>
      <c r="AD303" s="40"/>
      <c r="AE303" s="40"/>
      <c r="AR303" s="218" t="s">
        <v>259</v>
      </c>
      <c r="AT303" s="218" t="s">
        <v>163</v>
      </c>
      <c r="AU303" s="218" t="s">
        <v>83</v>
      </c>
      <c r="AY303" s="19" t="s">
        <v>160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9" t="s">
        <v>81</v>
      </c>
      <c r="BK303" s="219">
        <f>ROUND(I303*H303,2)</f>
        <v>0</v>
      </c>
      <c r="BL303" s="19" t="s">
        <v>259</v>
      </c>
      <c r="BM303" s="218" t="s">
        <v>461</v>
      </c>
    </row>
    <row r="304" s="2" customFormat="1">
      <c r="A304" s="40"/>
      <c r="B304" s="41"/>
      <c r="C304" s="42"/>
      <c r="D304" s="220" t="s">
        <v>170</v>
      </c>
      <c r="E304" s="42"/>
      <c r="F304" s="221" t="s">
        <v>462</v>
      </c>
      <c r="G304" s="42"/>
      <c r="H304" s="42"/>
      <c r="I304" s="222"/>
      <c r="J304" s="42"/>
      <c r="K304" s="42"/>
      <c r="L304" s="46"/>
      <c r="M304" s="223"/>
      <c r="N304" s="224"/>
      <c r="O304" s="86"/>
      <c r="P304" s="86"/>
      <c r="Q304" s="86"/>
      <c r="R304" s="86"/>
      <c r="S304" s="86"/>
      <c r="T304" s="87"/>
      <c r="U304" s="40"/>
      <c r="V304" s="40"/>
      <c r="W304" s="40"/>
      <c r="X304" s="40"/>
      <c r="Y304" s="40"/>
      <c r="Z304" s="40"/>
      <c r="AA304" s="40"/>
      <c r="AB304" s="40"/>
      <c r="AC304" s="40"/>
      <c r="AD304" s="40"/>
      <c r="AE304" s="40"/>
      <c r="AT304" s="19" t="s">
        <v>170</v>
      </c>
      <c r="AU304" s="19" t="s">
        <v>83</v>
      </c>
    </row>
    <row r="305" s="13" customFormat="1">
      <c r="A305" s="13"/>
      <c r="B305" s="225"/>
      <c r="C305" s="226"/>
      <c r="D305" s="227" t="s">
        <v>172</v>
      </c>
      <c r="E305" s="228" t="s">
        <v>19</v>
      </c>
      <c r="F305" s="229" t="s">
        <v>173</v>
      </c>
      <c r="G305" s="226"/>
      <c r="H305" s="228" t="s">
        <v>19</v>
      </c>
      <c r="I305" s="230"/>
      <c r="J305" s="226"/>
      <c r="K305" s="226"/>
      <c r="L305" s="231"/>
      <c r="M305" s="232"/>
      <c r="N305" s="233"/>
      <c r="O305" s="233"/>
      <c r="P305" s="233"/>
      <c r="Q305" s="233"/>
      <c r="R305" s="233"/>
      <c r="S305" s="233"/>
      <c r="T305" s="234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5" t="s">
        <v>172</v>
      </c>
      <c r="AU305" s="235" t="s">
        <v>83</v>
      </c>
      <c r="AV305" s="13" t="s">
        <v>81</v>
      </c>
      <c r="AW305" s="13" t="s">
        <v>34</v>
      </c>
      <c r="AX305" s="13" t="s">
        <v>73</v>
      </c>
      <c r="AY305" s="235" t="s">
        <v>160</v>
      </c>
    </row>
    <row r="306" s="14" customFormat="1">
      <c r="A306" s="14"/>
      <c r="B306" s="236"/>
      <c r="C306" s="237"/>
      <c r="D306" s="227" t="s">
        <v>172</v>
      </c>
      <c r="E306" s="238" t="s">
        <v>19</v>
      </c>
      <c r="F306" s="239" t="s">
        <v>463</v>
      </c>
      <c r="G306" s="237"/>
      <c r="H306" s="240">
        <v>3.4199999999999999</v>
      </c>
      <c r="I306" s="241"/>
      <c r="J306" s="237"/>
      <c r="K306" s="237"/>
      <c r="L306" s="242"/>
      <c r="M306" s="243"/>
      <c r="N306" s="244"/>
      <c r="O306" s="244"/>
      <c r="P306" s="244"/>
      <c r="Q306" s="244"/>
      <c r="R306" s="244"/>
      <c r="S306" s="244"/>
      <c r="T306" s="245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46" t="s">
        <v>172</v>
      </c>
      <c r="AU306" s="246" t="s">
        <v>83</v>
      </c>
      <c r="AV306" s="14" t="s">
        <v>83</v>
      </c>
      <c r="AW306" s="14" t="s">
        <v>34</v>
      </c>
      <c r="AX306" s="14" t="s">
        <v>73</v>
      </c>
      <c r="AY306" s="246" t="s">
        <v>160</v>
      </c>
    </row>
    <row r="307" s="15" customFormat="1">
      <c r="A307" s="15"/>
      <c r="B307" s="247"/>
      <c r="C307" s="248"/>
      <c r="D307" s="227" t="s">
        <v>172</v>
      </c>
      <c r="E307" s="249" t="s">
        <v>101</v>
      </c>
      <c r="F307" s="250" t="s">
        <v>175</v>
      </c>
      <c r="G307" s="248"/>
      <c r="H307" s="251">
        <v>3.4199999999999999</v>
      </c>
      <c r="I307" s="252"/>
      <c r="J307" s="248"/>
      <c r="K307" s="248"/>
      <c r="L307" s="253"/>
      <c r="M307" s="254"/>
      <c r="N307" s="255"/>
      <c r="O307" s="255"/>
      <c r="P307" s="255"/>
      <c r="Q307" s="255"/>
      <c r="R307" s="255"/>
      <c r="S307" s="255"/>
      <c r="T307" s="256"/>
      <c r="U307" s="15"/>
      <c r="V307" s="15"/>
      <c r="W307" s="15"/>
      <c r="X307" s="15"/>
      <c r="Y307" s="15"/>
      <c r="Z307" s="15"/>
      <c r="AA307" s="15"/>
      <c r="AB307" s="15"/>
      <c r="AC307" s="15"/>
      <c r="AD307" s="15"/>
      <c r="AE307" s="15"/>
      <c r="AT307" s="257" t="s">
        <v>172</v>
      </c>
      <c r="AU307" s="257" t="s">
        <v>83</v>
      </c>
      <c r="AV307" s="15" t="s">
        <v>168</v>
      </c>
      <c r="AW307" s="15" t="s">
        <v>34</v>
      </c>
      <c r="AX307" s="15" t="s">
        <v>81</v>
      </c>
      <c r="AY307" s="257" t="s">
        <v>160</v>
      </c>
    </row>
    <row r="308" s="2" customFormat="1" ht="21.75" customHeight="1">
      <c r="A308" s="40"/>
      <c r="B308" s="41"/>
      <c r="C308" s="258" t="s">
        <v>464</v>
      </c>
      <c r="D308" s="258" t="s">
        <v>465</v>
      </c>
      <c r="E308" s="259" t="s">
        <v>466</v>
      </c>
      <c r="F308" s="260" t="s">
        <v>467</v>
      </c>
      <c r="G308" s="261" t="s">
        <v>166</v>
      </c>
      <c r="H308" s="262">
        <v>10.558999999999999</v>
      </c>
      <c r="I308" s="263"/>
      <c r="J308" s="264">
        <f>ROUND(I308*H308,2)</f>
        <v>0</v>
      </c>
      <c r="K308" s="260" t="s">
        <v>19</v>
      </c>
      <c r="L308" s="265"/>
      <c r="M308" s="266" t="s">
        <v>19</v>
      </c>
      <c r="N308" s="267" t="s">
        <v>44</v>
      </c>
      <c r="O308" s="86"/>
      <c r="P308" s="216">
        <f>O308*H308</f>
        <v>0</v>
      </c>
      <c r="Q308" s="216">
        <v>0.0025400000000000002</v>
      </c>
      <c r="R308" s="216">
        <f>Q308*H308</f>
        <v>0.026819860000000001</v>
      </c>
      <c r="S308" s="216">
        <v>0</v>
      </c>
      <c r="T308" s="217">
        <f>S308*H308</f>
        <v>0</v>
      </c>
      <c r="U308" s="40"/>
      <c r="V308" s="40"/>
      <c r="W308" s="40"/>
      <c r="X308" s="40"/>
      <c r="Y308" s="40"/>
      <c r="Z308" s="40"/>
      <c r="AA308" s="40"/>
      <c r="AB308" s="40"/>
      <c r="AC308" s="40"/>
      <c r="AD308" s="40"/>
      <c r="AE308" s="40"/>
      <c r="AR308" s="218" t="s">
        <v>353</v>
      </c>
      <c r="AT308" s="218" t="s">
        <v>465</v>
      </c>
      <c r="AU308" s="218" t="s">
        <v>83</v>
      </c>
      <c r="AY308" s="19" t="s">
        <v>160</v>
      </c>
      <c r="BE308" s="219">
        <f>IF(N308="základní",J308,0)</f>
        <v>0</v>
      </c>
      <c r="BF308" s="219">
        <f>IF(N308="snížená",J308,0)</f>
        <v>0</v>
      </c>
      <c r="BG308" s="219">
        <f>IF(N308="zákl. přenesená",J308,0)</f>
        <v>0</v>
      </c>
      <c r="BH308" s="219">
        <f>IF(N308="sníž. přenesená",J308,0)</f>
        <v>0</v>
      </c>
      <c r="BI308" s="219">
        <f>IF(N308="nulová",J308,0)</f>
        <v>0</v>
      </c>
      <c r="BJ308" s="19" t="s">
        <v>81</v>
      </c>
      <c r="BK308" s="219">
        <f>ROUND(I308*H308,2)</f>
        <v>0</v>
      </c>
      <c r="BL308" s="19" t="s">
        <v>259</v>
      </c>
      <c r="BM308" s="218" t="s">
        <v>468</v>
      </c>
    </row>
    <row r="309" s="14" customFormat="1">
      <c r="A309" s="14"/>
      <c r="B309" s="236"/>
      <c r="C309" s="237"/>
      <c r="D309" s="227" t="s">
        <v>172</v>
      </c>
      <c r="E309" s="238" t="s">
        <v>19</v>
      </c>
      <c r="F309" s="239" t="s">
        <v>469</v>
      </c>
      <c r="G309" s="237"/>
      <c r="H309" s="240">
        <v>6.1130000000000004</v>
      </c>
      <c r="I309" s="241"/>
      <c r="J309" s="237"/>
      <c r="K309" s="237"/>
      <c r="L309" s="242"/>
      <c r="M309" s="243"/>
      <c r="N309" s="244"/>
      <c r="O309" s="244"/>
      <c r="P309" s="244"/>
      <c r="Q309" s="244"/>
      <c r="R309" s="244"/>
      <c r="S309" s="244"/>
      <c r="T309" s="245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46" t="s">
        <v>172</v>
      </c>
      <c r="AU309" s="246" t="s">
        <v>83</v>
      </c>
      <c r="AV309" s="14" t="s">
        <v>83</v>
      </c>
      <c r="AW309" s="14" t="s">
        <v>34</v>
      </c>
      <c r="AX309" s="14" t="s">
        <v>73</v>
      </c>
      <c r="AY309" s="246" t="s">
        <v>160</v>
      </c>
    </row>
    <row r="310" s="14" customFormat="1">
      <c r="A310" s="14"/>
      <c r="B310" s="236"/>
      <c r="C310" s="237"/>
      <c r="D310" s="227" t="s">
        <v>172</v>
      </c>
      <c r="E310" s="238" t="s">
        <v>19</v>
      </c>
      <c r="F310" s="239" t="s">
        <v>470</v>
      </c>
      <c r="G310" s="237"/>
      <c r="H310" s="240">
        <v>4.4459999999999997</v>
      </c>
      <c r="I310" s="241"/>
      <c r="J310" s="237"/>
      <c r="K310" s="237"/>
      <c r="L310" s="242"/>
      <c r="M310" s="243"/>
      <c r="N310" s="244"/>
      <c r="O310" s="244"/>
      <c r="P310" s="244"/>
      <c r="Q310" s="244"/>
      <c r="R310" s="244"/>
      <c r="S310" s="244"/>
      <c r="T310" s="245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46" t="s">
        <v>172</v>
      </c>
      <c r="AU310" s="246" t="s">
        <v>83</v>
      </c>
      <c r="AV310" s="14" t="s">
        <v>83</v>
      </c>
      <c r="AW310" s="14" t="s">
        <v>34</v>
      </c>
      <c r="AX310" s="14" t="s">
        <v>73</v>
      </c>
      <c r="AY310" s="246" t="s">
        <v>160</v>
      </c>
    </row>
    <row r="311" s="15" customFormat="1">
      <c r="A311" s="15"/>
      <c r="B311" s="247"/>
      <c r="C311" s="248"/>
      <c r="D311" s="227" t="s">
        <v>172</v>
      </c>
      <c r="E311" s="249" t="s">
        <v>19</v>
      </c>
      <c r="F311" s="250" t="s">
        <v>175</v>
      </c>
      <c r="G311" s="248"/>
      <c r="H311" s="251">
        <v>10.558999999999999</v>
      </c>
      <c r="I311" s="252"/>
      <c r="J311" s="248"/>
      <c r="K311" s="248"/>
      <c r="L311" s="253"/>
      <c r="M311" s="254"/>
      <c r="N311" s="255"/>
      <c r="O311" s="255"/>
      <c r="P311" s="255"/>
      <c r="Q311" s="255"/>
      <c r="R311" s="255"/>
      <c r="S311" s="255"/>
      <c r="T311" s="256"/>
      <c r="U311" s="15"/>
      <c r="V311" s="15"/>
      <c r="W311" s="15"/>
      <c r="X311" s="15"/>
      <c r="Y311" s="15"/>
      <c r="Z311" s="15"/>
      <c r="AA311" s="15"/>
      <c r="AB311" s="15"/>
      <c r="AC311" s="15"/>
      <c r="AD311" s="15"/>
      <c r="AE311" s="15"/>
      <c r="AT311" s="257" t="s">
        <v>172</v>
      </c>
      <c r="AU311" s="257" t="s">
        <v>83</v>
      </c>
      <c r="AV311" s="15" t="s">
        <v>168</v>
      </c>
      <c r="AW311" s="15" t="s">
        <v>34</v>
      </c>
      <c r="AX311" s="15" t="s">
        <v>81</v>
      </c>
      <c r="AY311" s="257" t="s">
        <v>160</v>
      </c>
    </row>
    <row r="312" s="2" customFormat="1" ht="24.15" customHeight="1">
      <c r="A312" s="40"/>
      <c r="B312" s="41"/>
      <c r="C312" s="207" t="s">
        <v>471</v>
      </c>
      <c r="D312" s="207" t="s">
        <v>163</v>
      </c>
      <c r="E312" s="208" t="s">
        <v>472</v>
      </c>
      <c r="F312" s="209" t="s">
        <v>473</v>
      </c>
      <c r="G312" s="210" t="s">
        <v>166</v>
      </c>
      <c r="H312" s="211">
        <v>4.8899999999999997</v>
      </c>
      <c r="I312" s="212"/>
      <c r="J312" s="213">
        <f>ROUND(I312*H312,2)</f>
        <v>0</v>
      </c>
      <c r="K312" s="209" t="s">
        <v>167</v>
      </c>
      <c r="L312" s="46"/>
      <c r="M312" s="214" t="s">
        <v>19</v>
      </c>
      <c r="N312" s="215" t="s">
        <v>44</v>
      </c>
      <c r="O312" s="86"/>
      <c r="P312" s="216">
        <f>O312*H312</f>
        <v>0</v>
      </c>
      <c r="Q312" s="216">
        <v>0</v>
      </c>
      <c r="R312" s="216">
        <f>Q312*H312</f>
        <v>0</v>
      </c>
      <c r="S312" s="216">
        <v>0</v>
      </c>
      <c r="T312" s="217">
        <f>S312*H312</f>
        <v>0</v>
      </c>
      <c r="U312" s="40"/>
      <c r="V312" s="40"/>
      <c r="W312" s="40"/>
      <c r="X312" s="40"/>
      <c r="Y312" s="40"/>
      <c r="Z312" s="40"/>
      <c r="AA312" s="40"/>
      <c r="AB312" s="40"/>
      <c r="AC312" s="40"/>
      <c r="AD312" s="40"/>
      <c r="AE312" s="40"/>
      <c r="AR312" s="218" t="s">
        <v>259</v>
      </c>
      <c r="AT312" s="218" t="s">
        <v>163</v>
      </c>
      <c r="AU312" s="218" t="s">
        <v>83</v>
      </c>
      <c r="AY312" s="19" t="s">
        <v>160</v>
      </c>
      <c r="BE312" s="219">
        <f>IF(N312="základní",J312,0)</f>
        <v>0</v>
      </c>
      <c r="BF312" s="219">
        <f>IF(N312="snížená",J312,0)</f>
        <v>0</v>
      </c>
      <c r="BG312" s="219">
        <f>IF(N312="zákl. přenesená",J312,0)</f>
        <v>0</v>
      </c>
      <c r="BH312" s="219">
        <f>IF(N312="sníž. přenesená",J312,0)</f>
        <v>0</v>
      </c>
      <c r="BI312" s="219">
        <f>IF(N312="nulová",J312,0)</f>
        <v>0</v>
      </c>
      <c r="BJ312" s="19" t="s">
        <v>81</v>
      </c>
      <c r="BK312" s="219">
        <f>ROUND(I312*H312,2)</f>
        <v>0</v>
      </c>
      <c r="BL312" s="19" t="s">
        <v>259</v>
      </c>
      <c r="BM312" s="218" t="s">
        <v>474</v>
      </c>
    </row>
    <row r="313" s="2" customFormat="1">
      <c r="A313" s="40"/>
      <c r="B313" s="41"/>
      <c r="C313" s="42"/>
      <c r="D313" s="220" t="s">
        <v>170</v>
      </c>
      <c r="E313" s="42"/>
      <c r="F313" s="221" t="s">
        <v>475</v>
      </c>
      <c r="G313" s="42"/>
      <c r="H313" s="42"/>
      <c r="I313" s="222"/>
      <c r="J313" s="42"/>
      <c r="K313" s="42"/>
      <c r="L313" s="46"/>
      <c r="M313" s="223"/>
      <c r="N313" s="224"/>
      <c r="O313" s="86"/>
      <c r="P313" s="86"/>
      <c r="Q313" s="86"/>
      <c r="R313" s="86"/>
      <c r="S313" s="86"/>
      <c r="T313" s="87"/>
      <c r="U313" s="40"/>
      <c r="V313" s="40"/>
      <c r="W313" s="40"/>
      <c r="X313" s="40"/>
      <c r="Y313" s="40"/>
      <c r="Z313" s="40"/>
      <c r="AA313" s="40"/>
      <c r="AB313" s="40"/>
      <c r="AC313" s="40"/>
      <c r="AD313" s="40"/>
      <c r="AE313" s="40"/>
      <c r="AT313" s="19" t="s">
        <v>170</v>
      </c>
      <c r="AU313" s="19" t="s">
        <v>83</v>
      </c>
    </row>
    <row r="314" s="14" customFormat="1">
      <c r="A314" s="14"/>
      <c r="B314" s="236"/>
      <c r="C314" s="237"/>
      <c r="D314" s="227" t="s">
        <v>172</v>
      </c>
      <c r="E314" s="238" t="s">
        <v>19</v>
      </c>
      <c r="F314" s="239" t="s">
        <v>98</v>
      </c>
      <c r="G314" s="237"/>
      <c r="H314" s="240">
        <v>4.8899999999999997</v>
      </c>
      <c r="I314" s="241"/>
      <c r="J314" s="237"/>
      <c r="K314" s="237"/>
      <c r="L314" s="242"/>
      <c r="M314" s="243"/>
      <c r="N314" s="244"/>
      <c r="O314" s="244"/>
      <c r="P314" s="244"/>
      <c r="Q314" s="244"/>
      <c r="R314" s="244"/>
      <c r="S314" s="244"/>
      <c r="T314" s="245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46" t="s">
        <v>172</v>
      </c>
      <c r="AU314" s="246" t="s">
        <v>83</v>
      </c>
      <c r="AV314" s="14" t="s">
        <v>83</v>
      </c>
      <c r="AW314" s="14" t="s">
        <v>34</v>
      </c>
      <c r="AX314" s="14" t="s">
        <v>81</v>
      </c>
      <c r="AY314" s="246" t="s">
        <v>160</v>
      </c>
    </row>
    <row r="315" s="2" customFormat="1" ht="24.15" customHeight="1">
      <c r="A315" s="40"/>
      <c r="B315" s="41"/>
      <c r="C315" s="207" t="s">
        <v>476</v>
      </c>
      <c r="D315" s="207" t="s">
        <v>163</v>
      </c>
      <c r="E315" s="208" t="s">
        <v>477</v>
      </c>
      <c r="F315" s="209" t="s">
        <v>478</v>
      </c>
      <c r="G315" s="210" t="s">
        <v>166</v>
      </c>
      <c r="H315" s="211">
        <v>4.8899999999999997</v>
      </c>
      <c r="I315" s="212"/>
      <c r="J315" s="213">
        <f>ROUND(I315*H315,2)</f>
        <v>0</v>
      </c>
      <c r="K315" s="209" t="s">
        <v>167</v>
      </c>
      <c r="L315" s="46"/>
      <c r="M315" s="214" t="s">
        <v>19</v>
      </c>
      <c r="N315" s="215" t="s">
        <v>44</v>
      </c>
      <c r="O315" s="86"/>
      <c r="P315" s="216">
        <f>O315*H315</f>
        <v>0</v>
      </c>
      <c r="Q315" s="216">
        <v>0</v>
      </c>
      <c r="R315" s="216">
        <f>Q315*H315</f>
        <v>0</v>
      </c>
      <c r="S315" s="216">
        <v>0</v>
      </c>
      <c r="T315" s="217">
        <f>S315*H315</f>
        <v>0</v>
      </c>
      <c r="U315" s="40"/>
      <c r="V315" s="40"/>
      <c r="W315" s="40"/>
      <c r="X315" s="40"/>
      <c r="Y315" s="40"/>
      <c r="Z315" s="40"/>
      <c r="AA315" s="40"/>
      <c r="AB315" s="40"/>
      <c r="AC315" s="40"/>
      <c r="AD315" s="40"/>
      <c r="AE315" s="40"/>
      <c r="AR315" s="218" t="s">
        <v>259</v>
      </c>
      <c r="AT315" s="218" t="s">
        <v>163</v>
      </c>
      <c r="AU315" s="218" t="s">
        <v>83</v>
      </c>
      <c r="AY315" s="19" t="s">
        <v>160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9" t="s">
        <v>81</v>
      </c>
      <c r="BK315" s="219">
        <f>ROUND(I315*H315,2)</f>
        <v>0</v>
      </c>
      <c r="BL315" s="19" t="s">
        <v>259</v>
      </c>
      <c r="BM315" s="218" t="s">
        <v>479</v>
      </c>
    </row>
    <row r="316" s="2" customFormat="1">
      <c r="A316" s="40"/>
      <c r="B316" s="41"/>
      <c r="C316" s="42"/>
      <c r="D316" s="220" t="s">
        <v>170</v>
      </c>
      <c r="E316" s="42"/>
      <c r="F316" s="221" t="s">
        <v>480</v>
      </c>
      <c r="G316" s="42"/>
      <c r="H316" s="42"/>
      <c r="I316" s="222"/>
      <c r="J316" s="42"/>
      <c r="K316" s="42"/>
      <c r="L316" s="46"/>
      <c r="M316" s="223"/>
      <c r="N316" s="224"/>
      <c r="O316" s="86"/>
      <c r="P316" s="86"/>
      <c r="Q316" s="86"/>
      <c r="R316" s="86"/>
      <c r="S316" s="86"/>
      <c r="T316" s="87"/>
      <c r="U316" s="40"/>
      <c r="V316" s="40"/>
      <c r="W316" s="40"/>
      <c r="X316" s="40"/>
      <c r="Y316" s="40"/>
      <c r="Z316" s="40"/>
      <c r="AA316" s="40"/>
      <c r="AB316" s="40"/>
      <c r="AC316" s="40"/>
      <c r="AD316" s="40"/>
      <c r="AE316" s="40"/>
      <c r="AT316" s="19" t="s">
        <v>170</v>
      </c>
      <c r="AU316" s="19" t="s">
        <v>83</v>
      </c>
    </row>
    <row r="317" s="14" customFormat="1">
      <c r="A317" s="14"/>
      <c r="B317" s="236"/>
      <c r="C317" s="237"/>
      <c r="D317" s="227" t="s">
        <v>172</v>
      </c>
      <c r="E317" s="238" t="s">
        <v>19</v>
      </c>
      <c r="F317" s="239" t="s">
        <v>98</v>
      </c>
      <c r="G317" s="237"/>
      <c r="H317" s="240">
        <v>4.8899999999999997</v>
      </c>
      <c r="I317" s="241"/>
      <c r="J317" s="237"/>
      <c r="K317" s="237"/>
      <c r="L317" s="242"/>
      <c r="M317" s="243"/>
      <c r="N317" s="244"/>
      <c r="O317" s="244"/>
      <c r="P317" s="244"/>
      <c r="Q317" s="244"/>
      <c r="R317" s="244"/>
      <c r="S317" s="244"/>
      <c r="T317" s="245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46" t="s">
        <v>172</v>
      </c>
      <c r="AU317" s="246" t="s">
        <v>83</v>
      </c>
      <c r="AV317" s="14" t="s">
        <v>83</v>
      </c>
      <c r="AW317" s="14" t="s">
        <v>34</v>
      </c>
      <c r="AX317" s="14" t="s">
        <v>81</v>
      </c>
      <c r="AY317" s="246" t="s">
        <v>160</v>
      </c>
    </row>
    <row r="318" s="2" customFormat="1" ht="24.15" customHeight="1">
      <c r="A318" s="40"/>
      <c r="B318" s="41"/>
      <c r="C318" s="207" t="s">
        <v>481</v>
      </c>
      <c r="D318" s="207" t="s">
        <v>163</v>
      </c>
      <c r="E318" s="208" t="s">
        <v>482</v>
      </c>
      <c r="F318" s="209" t="s">
        <v>483</v>
      </c>
      <c r="G318" s="210" t="s">
        <v>166</v>
      </c>
      <c r="H318" s="211">
        <v>3.4199999999999999</v>
      </c>
      <c r="I318" s="212"/>
      <c r="J318" s="213">
        <f>ROUND(I318*H318,2)</f>
        <v>0</v>
      </c>
      <c r="K318" s="209" t="s">
        <v>167</v>
      </c>
      <c r="L318" s="46"/>
      <c r="M318" s="214" t="s">
        <v>19</v>
      </c>
      <c r="N318" s="215" t="s">
        <v>44</v>
      </c>
      <c r="O318" s="86"/>
      <c r="P318" s="216">
        <f>O318*H318</f>
        <v>0</v>
      </c>
      <c r="Q318" s="216">
        <v>0</v>
      </c>
      <c r="R318" s="216">
        <f>Q318*H318</f>
        <v>0</v>
      </c>
      <c r="S318" s="216">
        <v>0</v>
      </c>
      <c r="T318" s="217">
        <f>S318*H318</f>
        <v>0</v>
      </c>
      <c r="U318" s="40"/>
      <c r="V318" s="40"/>
      <c r="W318" s="40"/>
      <c r="X318" s="40"/>
      <c r="Y318" s="40"/>
      <c r="Z318" s="40"/>
      <c r="AA318" s="40"/>
      <c r="AB318" s="40"/>
      <c r="AC318" s="40"/>
      <c r="AD318" s="40"/>
      <c r="AE318" s="40"/>
      <c r="AR318" s="218" t="s">
        <v>259</v>
      </c>
      <c r="AT318" s="218" t="s">
        <v>163</v>
      </c>
      <c r="AU318" s="218" t="s">
        <v>83</v>
      </c>
      <c r="AY318" s="19" t="s">
        <v>160</v>
      </c>
      <c r="BE318" s="219">
        <f>IF(N318="základní",J318,0)</f>
        <v>0</v>
      </c>
      <c r="BF318" s="219">
        <f>IF(N318="snížená",J318,0)</f>
        <v>0</v>
      </c>
      <c r="BG318" s="219">
        <f>IF(N318="zákl. přenesená",J318,0)</f>
        <v>0</v>
      </c>
      <c r="BH318" s="219">
        <f>IF(N318="sníž. přenesená",J318,0)</f>
        <v>0</v>
      </c>
      <c r="BI318" s="219">
        <f>IF(N318="nulová",J318,0)</f>
        <v>0</v>
      </c>
      <c r="BJ318" s="19" t="s">
        <v>81</v>
      </c>
      <c r="BK318" s="219">
        <f>ROUND(I318*H318,2)</f>
        <v>0</v>
      </c>
      <c r="BL318" s="19" t="s">
        <v>259</v>
      </c>
      <c r="BM318" s="218" t="s">
        <v>484</v>
      </c>
    </row>
    <row r="319" s="2" customFormat="1">
      <c r="A319" s="40"/>
      <c r="B319" s="41"/>
      <c r="C319" s="42"/>
      <c r="D319" s="220" t="s">
        <v>170</v>
      </c>
      <c r="E319" s="42"/>
      <c r="F319" s="221" t="s">
        <v>485</v>
      </c>
      <c r="G319" s="42"/>
      <c r="H319" s="42"/>
      <c r="I319" s="222"/>
      <c r="J319" s="42"/>
      <c r="K319" s="42"/>
      <c r="L319" s="46"/>
      <c r="M319" s="223"/>
      <c r="N319" s="224"/>
      <c r="O319" s="86"/>
      <c r="P319" s="86"/>
      <c r="Q319" s="86"/>
      <c r="R319" s="86"/>
      <c r="S319" s="86"/>
      <c r="T319" s="87"/>
      <c r="U319" s="40"/>
      <c r="V319" s="40"/>
      <c r="W319" s="40"/>
      <c r="X319" s="40"/>
      <c r="Y319" s="40"/>
      <c r="Z319" s="40"/>
      <c r="AA319" s="40"/>
      <c r="AB319" s="40"/>
      <c r="AC319" s="40"/>
      <c r="AD319" s="40"/>
      <c r="AE319" s="40"/>
      <c r="AT319" s="19" t="s">
        <v>170</v>
      </c>
      <c r="AU319" s="19" t="s">
        <v>83</v>
      </c>
    </row>
    <row r="320" s="14" customFormat="1">
      <c r="A320" s="14"/>
      <c r="B320" s="236"/>
      <c r="C320" s="237"/>
      <c r="D320" s="227" t="s">
        <v>172</v>
      </c>
      <c r="E320" s="238" t="s">
        <v>19</v>
      </c>
      <c r="F320" s="239" t="s">
        <v>101</v>
      </c>
      <c r="G320" s="237"/>
      <c r="H320" s="240">
        <v>3.4199999999999999</v>
      </c>
      <c r="I320" s="241"/>
      <c r="J320" s="237"/>
      <c r="K320" s="237"/>
      <c r="L320" s="242"/>
      <c r="M320" s="243"/>
      <c r="N320" s="244"/>
      <c r="O320" s="244"/>
      <c r="P320" s="244"/>
      <c r="Q320" s="244"/>
      <c r="R320" s="244"/>
      <c r="S320" s="244"/>
      <c r="T320" s="245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6" t="s">
        <v>172</v>
      </c>
      <c r="AU320" s="246" t="s">
        <v>83</v>
      </c>
      <c r="AV320" s="14" t="s">
        <v>83</v>
      </c>
      <c r="AW320" s="14" t="s">
        <v>34</v>
      </c>
      <c r="AX320" s="14" t="s">
        <v>81</v>
      </c>
      <c r="AY320" s="246" t="s">
        <v>160</v>
      </c>
    </row>
    <row r="321" s="2" customFormat="1" ht="24.15" customHeight="1">
      <c r="A321" s="40"/>
      <c r="B321" s="41"/>
      <c r="C321" s="207" t="s">
        <v>486</v>
      </c>
      <c r="D321" s="207" t="s">
        <v>163</v>
      </c>
      <c r="E321" s="208" t="s">
        <v>487</v>
      </c>
      <c r="F321" s="209" t="s">
        <v>488</v>
      </c>
      <c r="G321" s="210" t="s">
        <v>166</v>
      </c>
      <c r="H321" s="211">
        <v>3.4199999999999999</v>
      </c>
      <c r="I321" s="212"/>
      <c r="J321" s="213">
        <f>ROUND(I321*H321,2)</f>
        <v>0</v>
      </c>
      <c r="K321" s="209" t="s">
        <v>167</v>
      </c>
      <c r="L321" s="46"/>
      <c r="M321" s="214" t="s">
        <v>19</v>
      </c>
      <c r="N321" s="215" t="s">
        <v>44</v>
      </c>
      <c r="O321" s="86"/>
      <c r="P321" s="216">
        <f>O321*H321</f>
        <v>0</v>
      </c>
      <c r="Q321" s="216">
        <v>0</v>
      </c>
      <c r="R321" s="216">
        <f>Q321*H321</f>
        <v>0</v>
      </c>
      <c r="S321" s="216">
        <v>0</v>
      </c>
      <c r="T321" s="217">
        <f>S321*H321</f>
        <v>0</v>
      </c>
      <c r="U321" s="40"/>
      <c r="V321" s="40"/>
      <c r="W321" s="40"/>
      <c r="X321" s="40"/>
      <c r="Y321" s="40"/>
      <c r="Z321" s="40"/>
      <c r="AA321" s="40"/>
      <c r="AB321" s="40"/>
      <c r="AC321" s="40"/>
      <c r="AD321" s="40"/>
      <c r="AE321" s="40"/>
      <c r="AR321" s="218" t="s">
        <v>259</v>
      </c>
      <c r="AT321" s="218" t="s">
        <v>163</v>
      </c>
      <c r="AU321" s="218" t="s">
        <v>83</v>
      </c>
      <c r="AY321" s="19" t="s">
        <v>160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19" t="s">
        <v>81</v>
      </c>
      <c r="BK321" s="219">
        <f>ROUND(I321*H321,2)</f>
        <v>0</v>
      </c>
      <c r="BL321" s="19" t="s">
        <v>259</v>
      </c>
      <c r="BM321" s="218" t="s">
        <v>489</v>
      </c>
    </row>
    <row r="322" s="2" customFormat="1">
      <c r="A322" s="40"/>
      <c r="B322" s="41"/>
      <c r="C322" s="42"/>
      <c r="D322" s="220" t="s">
        <v>170</v>
      </c>
      <c r="E322" s="42"/>
      <c r="F322" s="221" t="s">
        <v>490</v>
      </c>
      <c r="G322" s="42"/>
      <c r="H322" s="42"/>
      <c r="I322" s="222"/>
      <c r="J322" s="42"/>
      <c r="K322" s="42"/>
      <c r="L322" s="46"/>
      <c r="M322" s="223"/>
      <c r="N322" s="224"/>
      <c r="O322" s="86"/>
      <c r="P322" s="86"/>
      <c r="Q322" s="86"/>
      <c r="R322" s="86"/>
      <c r="S322" s="86"/>
      <c r="T322" s="87"/>
      <c r="U322" s="40"/>
      <c r="V322" s="40"/>
      <c r="W322" s="40"/>
      <c r="X322" s="40"/>
      <c r="Y322" s="40"/>
      <c r="Z322" s="40"/>
      <c r="AA322" s="40"/>
      <c r="AB322" s="40"/>
      <c r="AC322" s="40"/>
      <c r="AD322" s="40"/>
      <c r="AE322" s="40"/>
      <c r="AT322" s="19" t="s">
        <v>170</v>
      </c>
      <c r="AU322" s="19" t="s">
        <v>83</v>
      </c>
    </row>
    <row r="323" s="14" customFormat="1">
      <c r="A323" s="14"/>
      <c r="B323" s="236"/>
      <c r="C323" s="237"/>
      <c r="D323" s="227" t="s">
        <v>172</v>
      </c>
      <c r="E323" s="238" t="s">
        <v>19</v>
      </c>
      <c r="F323" s="239" t="s">
        <v>101</v>
      </c>
      <c r="G323" s="237"/>
      <c r="H323" s="240">
        <v>3.4199999999999999</v>
      </c>
      <c r="I323" s="241"/>
      <c r="J323" s="237"/>
      <c r="K323" s="237"/>
      <c r="L323" s="242"/>
      <c r="M323" s="243"/>
      <c r="N323" s="244"/>
      <c r="O323" s="244"/>
      <c r="P323" s="244"/>
      <c r="Q323" s="244"/>
      <c r="R323" s="244"/>
      <c r="S323" s="244"/>
      <c r="T323" s="245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6" t="s">
        <v>172</v>
      </c>
      <c r="AU323" s="246" t="s">
        <v>83</v>
      </c>
      <c r="AV323" s="14" t="s">
        <v>83</v>
      </c>
      <c r="AW323" s="14" t="s">
        <v>34</v>
      </c>
      <c r="AX323" s="14" t="s">
        <v>81</v>
      </c>
      <c r="AY323" s="246" t="s">
        <v>160</v>
      </c>
    </row>
    <row r="324" s="2" customFormat="1" ht="16.5" customHeight="1">
      <c r="A324" s="40"/>
      <c r="B324" s="41"/>
      <c r="C324" s="258" t="s">
        <v>491</v>
      </c>
      <c r="D324" s="258" t="s">
        <v>465</v>
      </c>
      <c r="E324" s="259" t="s">
        <v>492</v>
      </c>
      <c r="F324" s="260" t="s">
        <v>493</v>
      </c>
      <c r="G324" s="261" t="s">
        <v>166</v>
      </c>
      <c r="H324" s="262">
        <v>20.286000000000001</v>
      </c>
      <c r="I324" s="263"/>
      <c r="J324" s="264">
        <f>ROUND(I324*H324,2)</f>
        <v>0</v>
      </c>
      <c r="K324" s="260" t="s">
        <v>19</v>
      </c>
      <c r="L324" s="265"/>
      <c r="M324" s="266" t="s">
        <v>19</v>
      </c>
      <c r="N324" s="267" t="s">
        <v>44</v>
      </c>
      <c r="O324" s="86"/>
      <c r="P324" s="216">
        <f>O324*H324</f>
        <v>0</v>
      </c>
      <c r="Q324" s="216">
        <v>0.00029999999999999997</v>
      </c>
      <c r="R324" s="216">
        <f>Q324*H324</f>
        <v>0.0060857999999999997</v>
      </c>
      <c r="S324" s="216">
        <v>0</v>
      </c>
      <c r="T324" s="217">
        <f>S324*H324</f>
        <v>0</v>
      </c>
      <c r="U324" s="40"/>
      <c r="V324" s="40"/>
      <c r="W324" s="40"/>
      <c r="X324" s="40"/>
      <c r="Y324" s="40"/>
      <c r="Z324" s="40"/>
      <c r="AA324" s="40"/>
      <c r="AB324" s="40"/>
      <c r="AC324" s="40"/>
      <c r="AD324" s="40"/>
      <c r="AE324" s="40"/>
      <c r="AR324" s="218" t="s">
        <v>353</v>
      </c>
      <c r="AT324" s="218" t="s">
        <v>465</v>
      </c>
      <c r="AU324" s="218" t="s">
        <v>83</v>
      </c>
      <c r="AY324" s="19" t="s">
        <v>160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19" t="s">
        <v>81</v>
      </c>
      <c r="BK324" s="219">
        <f>ROUND(I324*H324,2)</f>
        <v>0</v>
      </c>
      <c r="BL324" s="19" t="s">
        <v>259</v>
      </c>
      <c r="BM324" s="218" t="s">
        <v>494</v>
      </c>
    </row>
    <row r="325" s="14" customFormat="1">
      <c r="A325" s="14"/>
      <c r="B325" s="236"/>
      <c r="C325" s="237"/>
      <c r="D325" s="227" t="s">
        <v>172</v>
      </c>
      <c r="E325" s="238" t="s">
        <v>19</v>
      </c>
      <c r="F325" s="239" t="s">
        <v>495</v>
      </c>
      <c r="G325" s="237"/>
      <c r="H325" s="240">
        <v>11.736000000000001</v>
      </c>
      <c r="I325" s="241"/>
      <c r="J325" s="237"/>
      <c r="K325" s="237"/>
      <c r="L325" s="242"/>
      <c r="M325" s="243"/>
      <c r="N325" s="244"/>
      <c r="O325" s="244"/>
      <c r="P325" s="244"/>
      <c r="Q325" s="244"/>
      <c r="R325" s="244"/>
      <c r="S325" s="244"/>
      <c r="T325" s="245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46" t="s">
        <v>172</v>
      </c>
      <c r="AU325" s="246" t="s">
        <v>83</v>
      </c>
      <c r="AV325" s="14" t="s">
        <v>83</v>
      </c>
      <c r="AW325" s="14" t="s">
        <v>34</v>
      </c>
      <c r="AX325" s="14" t="s">
        <v>73</v>
      </c>
      <c r="AY325" s="246" t="s">
        <v>160</v>
      </c>
    </row>
    <row r="326" s="14" customFormat="1">
      <c r="A326" s="14"/>
      <c r="B326" s="236"/>
      <c r="C326" s="237"/>
      <c r="D326" s="227" t="s">
        <v>172</v>
      </c>
      <c r="E326" s="238" t="s">
        <v>19</v>
      </c>
      <c r="F326" s="239" t="s">
        <v>496</v>
      </c>
      <c r="G326" s="237"/>
      <c r="H326" s="240">
        <v>8.5500000000000007</v>
      </c>
      <c r="I326" s="241"/>
      <c r="J326" s="237"/>
      <c r="K326" s="237"/>
      <c r="L326" s="242"/>
      <c r="M326" s="243"/>
      <c r="N326" s="244"/>
      <c r="O326" s="244"/>
      <c r="P326" s="244"/>
      <c r="Q326" s="244"/>
      <c r="R326" s="244"/>
      <c r="S326" s="244"/>
      <c r="T326" s="245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46" t="s">
        <v>172</v>
      </c>
      <c r="AU326" s="246" t="s">
        <v>83</v>
      </c>
      <c r="AV326" s="14" t="s">
        <v>83</v>
      </c>
      <c r="AW326" s="14" t="s">
        <v>34</v>
      </c>
      <c r="AX326" s="14" t="s">
        <v>73</v>
      </c>
      <c r="AY326" s="246" t="s">
        <v>160</v>
      </c>
    </row>
    <row r="327" s="15" customFormat="1">
      <c r="A327" s="15"/>
      <c r="B327" s="247"/>
      <c r="C327" s="248"/>
      <c r="D327" s="227" t="s">
        <v>172</v>
      </c>
      <c r="E327" s="249" t="s">
        <v>19</v>
      </c>
      <c r="F327" s="250" t="s">
        <v>175</v>
      </c>
      <c r="G327" s="248"/>
      <c r="H327" s="251">
        <v>20.286000000000001</v>
      </c>
      <c r="I327" s="252"/>
      <c r="J327" s="248"/>
      <c r="K327" s="248"/>
      <c r="L327" s="253"/>
      <c r="M327" s="254"/>
      <c r="N327" s="255"/>
      <c r="O327" s="255"/>
      <c r="P327" s="255"/>
      <c r="Q327" s="255"/>
      <c r="R327" s="255"/>
      <c r="S327" s="255"/>
      <c r="T327" s="256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57" t="s">
        <v>172</v>
      </c>
      <c r="AU327" s="257" t="s">
        <v>83</v>
      </c>
      <c r="AV327" s="15" t="s">
        <v>168</v>
      </c>
      <c r="AW327" s="15" t="s">
        <v>34</v>
      </c>
      <c r="AX327" s="15" t="s">
        <v>81</v>
      </c>
      <c r="AY327" s="257" t="s">
        <v>160</v>
      </c>
    </row>
    <row r="328" s="2" customFormat="1" ht="55.5" customHeight="1">
      <c r="A328" s="40"/>
      <c r="B328" s="41"/>
      <c r="C328" s="207" t="s">
        <v>497</v>
      </c>
      <c r="D328" s="207" t="s">
        <v>163</v>
      </c>
      <c r="E328" s="208" t="s">
        <v>498</v>
      </c>
      <c r="F328" s="209" t="s">
        <v>499</v>
      </c>
      <c r="G328" s="210" t="s">
        <v>208</v>
      </c>
      <c r="H328" s="211">
        <v>0.034000000000000002</v>
      </c>
      <c r="I328" s="212"/>
      <c r="J328" s="213">
        <f>ROUND(I328*H328,2)</f>
        <v>0</v>
      </c>
      <c r="K328" s="209" t="s">
        <v>167</v>
      </c>
      <c r="L328" s="46"/>
      <c r="M328" s="214" t="s">
        <v>19</v>
      </c>
      <c r="N328" s="215" t="s">
        <v>44</v>
      </c>
      <c r="O328" s="86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40"/>
      <c r="V328" s="40"/>
      <c r="W328" s="40"/>
      <c r="X328" s="40"/>
      <c r="Y328" s="40"/>
      <c r="Z328" s="40"/>
      <c r="AA328" s="40"/>
      <c r="AB328" s="40"/>
      <c r="AC328" s="40"/>
      <c r="AD328" s="40"/>
      <c r="AE328" s="40"/>
      <c r="AR328" s="218" t="s">
        <v>259</v>
      </c>
      <c r="AT328" s="218" t="s">
        <v>163</v>
      </c>
      <c r="AU328" s="218" t="s">
        <v>83</v>
      </c>
      <c r="AY328" s="19" t="s">
        <v>160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9" t="s">
        <v>81</v>
      </c>
      <c r="BK328" s="219">
        <f>ROUND(I328*H328,2)</f>
        <v>0</v>
      </c>
      <c r="BL328" s="19" t="s">
        <v>259</v>
      </c>
      <c r="BM328" s="218" t="s">
        <v>500</v>
      </c>
    </row>
    <row r="329" s="2" customFormat="1">
      <c r="A329" s="40"/>
      <c r="B329" s="41"/>
      <c r="C329" s="42"/>
      <c r="D329" s="220" t="s">
        <v>170</v>
      </c>
      <c r="E329" s="42"/>
      <c r="F329" s="221" t="s">
        <v>501</v>
      </c>
      <c r="G329" s="42"/>
      <c r="H329" s="42"/>
      <c r="I329" s="222"/>
      <c r="J329" s="42"/>
      <c r="K329" s="42"/>
      <c r="L329" s="46"/>
      <c r="M329" s="223"/>
      <c r="N329" s="224"/>
      <c r="O329" s="86"/>
      <c r="P329" s="86"/>
      <c r="Q329" s="86"/>
      <c r="R329" s="86"/>
      <c r="S329" s="86"/>
      <c r="T329" s="87"/>
      <c r="U329" s="40"/>
      <c r="V329" s="40"/>
      <c r="W329" s="40"/>
      <c r="X329" s="40"/>
      <c r="Y329" s="40"/>
      <c r="Z329" s="40"/>
      <c r="AA329" s="40"/>
      <c r="AB329" s="40"/>
      <c r="AC329" s="40"/>
      <c r="AD329" s="40"/>
      <c r="AE329" s="40"/>
      <c r="AT329" s="19" t="s">
        <v>170</v>
      </c>
      <c r="AU329" s="19" t="s">
        <v>83</v>
      </c>
    </row>
    <row r="330" s="12" customFormat="1" ht="22.8" customHeight="1">
      <c r="A330" s="12"/>
      <c r="B330" s="191"/>
      <c r="C330" s="192"/>
      <c r="D330" s="193" t="s">
        <v>72</v>
      </c>
      <c r="E330" s="205" t="s">
        <v>502</v>
      </c>
      <c r="F330" s="205" t="s">
        <v>503</v>
      </c>
      <c r="G330" s="192"/>
      <c r="H330" s="192"/>
      <c r="I330" s="195"/>
      <c r="J330" s="206">
        <f>BK330</f>
        <v>0</v>
      </c>
      <c r="K330" s="192"/>
      <c r="L330" s="197"/>
      <c r="M330" s="198"/>
      <c r="N330" s="199"/>
      <c r="O330" s="199"/>
      <c r="P330" s="200">
        <f>SUM(P331:P334)</f>
        <v>0</v>
      </c>
      <c r="Q330" s="199"/>
      <c r="R330" s="200">
        <f>SUM(R331:R334)</f>
        <v>0</v>
      </c>
      <c r="S330" s="199"/>
      <c r="T330" s="201">
        <f>SUM(T331:T334)</f>
        <v>0.00167</v>
      </c>
      <c r="U330" s="12"/>
      <c r="V330" s="12"/>
      <c r="W330" s="12"/>
      <c r="X330" s="12"/>
      <c r="Y330" s="12"/>
      <c r="Z330" s="12"/>
      <c r="AA330" s="12"/>
      <c r="AB330" s="12"/>
      <c r="AC330" s="12"/>
      <c r="AD330" s="12"/>
      <c r="AE330" s="12"/>
      <c r="AR330" s="202" t="s">
        <v>83</v>
      </c>
      <c r="AT330" s="203" t="s">
        <v>72</v>
      </c>
      <c r="AU330" s="203" t="s">
        <v>81</v>
      </c>
      <c r="AY330" s="202" t="s">
        <v>160</v>
      </c>
      <c r="BK330" s="204">
        <f>SUM(BK331:BK334)</f>
        <v>0</v>
      </c>
    </row>
    <row r="331" s="2" customFormat="1" ht="24.15" customHeight="1">
      <c r="A331" s="40"/>
      <c r="B331" s="41"/>
      <c r="C331" s="207" t="s">
        <v>504</v>
      </c>
      <c r="D331" s="207" t="s">
        <v>163</v>
      </c>
      <c r="E331" s="208" t="s">
        <v>505</v>
      </c>
      <c r="F331" s="209" t="s">
        <v>506</v>
      </c>
      <c r="G331" s="210" t="s">
        <v>391</v>
      </c>
      <c r="H331" s="211">
        <v>1</v>
      </c>
      <c r="I331" s="212"/>
      <c r="J331" s="213">
        <f>ROUND(I331*H331,2)</f>
        <v>0</v>
      </c>
      <c r="K331" s="209" t="s">
        <v>167</v>
      </c>
      <c r="L331" s="46"/>
      <c r="M331" s="214" t="s">
        <v>19</v>
      </c>
      <c r="N331" s="215" t="s">
        <v>44</v>
      </c>
      <c r="O331" s="86"/>
      <c r="P331" s="216">
        <f>O331*H331</f>
        <v>0</v>
      </c>
      <c r="Q331" s="216">
        <v>0</v>
      </c>
      <c r="R331" s="216">
        <f>Q331*H331</f>
        <v>0</v>
      </c>
      <c r="S331" s="216">
        <v>0.00167</v>
      </c>
      <c r="T331" s="217">
        <f>S331*H331</f>
        <v>0.00167</v>
      </c>
      <c r="U331" s="40"/>
      <c r="V331" s="40"/>
      <c r="W331" s="40"/>
      <c r="X331" s="40"/>
      <c r="Y331" s="40"/>
      <c r="Z331" s="40"/>
      <c r="AA331" s="40"/>
      <c r="AB331" s="40"/>
      <c r="AC331" s="40"/>
      <c r="AD331" s="40"/>
      <c r="AE331" s="40"/>
      <c r="AR331" s="218" t="s">
        <v>259</v>
      </c>
      <c r="AT331" s="218" t="s">
        <v>163</v>
      </c>
      <c r="AU331" s="218" t="s">
        <v>83</v>
      </c>
      <c r="AY331" s="19" t="s">
        <v>160</v>
      </c>
      <c r="BE331" s="219">
        <f>IF(N331="základní",J331,0)</f>
        <v>0</v>
      </c>
      <c r="BF331" s="219">
        <f>IF(N331="snížená",J331,0)</f>
        <v>0</v>
      </c>
      <c r="BG331" s="219">
        <f>IF(N331="zákl. přenesená",J331,0)</f>
        <v>0</v>
      </c>
      <c r="BH331" s="219">
        <f>IF(N331="sníž. přenesená",J331,0)</f>
        <v>0</v>
      </c>
      <c r="BI331" s="219">
        <f>IF(N331="nulová",J331,0)</f>
        <v>0</v>
      </c>
      <c r="BJ331" s="19" t="s">
        <v>81</v>
      </c>
      <c r="BK331" s="219">
        <f>ROUND(I331*H331,2)</f>
        <v>0</v>
      </c>
      <c r="BL331" s="19" t="s">
        <v>259</v>
      </c>
      <c r="BM331" s="218" t="s">
        <v>507</v>
      </c>
    </row>
    <row r="332" s="2" customFormat="1">
      <c r="A332" s="40"/>
      <c r="B332" s="41"/>
      <c r="C332" s="42"/>
      <c r="D332" s="220" t="s">
        <v>170</v>
      </c>
      <c r="E332" s="42"/>
      <c r="F332" s="221" t="s">
        <v>508</v>
      </c>
      <c r="G332" s="42"/>
      <c r="H332" s="42"/>
      <c r="I332" s="222"/>
      <c r="J332" s="42"/>
      <c r="K332" s="42"/>
      <c r="L332" s="46"/>
      <c r="M332" s="223"/>
      <c r="N332" s="224"/>
      <c r="O332" s="86"/>
      <c r="P332" s="86"/>
      <c r="Q332" s="86"/>
      <c r="R332" s="86"/>
      <c r="S332" s="86"/>
      <c r="T332" s="87"/>
      <c r="U332" s="40"/>
      <c r="V332" s="40"/>
      <c r="W332" s="40"/>
      <c r="X332" s="40"/>
      <c r="Y332" s="40"/>
      <c r="Z332" s="40"/>
      <c r="AA332" s="40"/>
      <c r="AB332" s="40"/>
      <c r="AC332" s="40"/>
      <c r="AD332" s="40"/>
      <c r="AE332" s="40"/>
      <c r="AT332" s="19" t="s">
        <v>170</v>
      </c>
      <c r="AU332" s="19" t="s">
        <v>83</v>
      </c>
    </row>
    <row r="333" s="13" customFormat="1">
      <c r="A333" s="13"/>
      <c r="B333" s="225"/>
      <c r="C333" s="226"/>
      <c r="D333" s="227" t="s">
        <v>172</v>
      </c>
      <c r="E333" s="228" t="s">
        <v>19</v>
      </c>
      <c r="F333" s="229" t="s">
        <v>173</v>
      </c>
      <c r="G333" s="226"/>
      <c r="H333" s="228" t="s">
        <v>19</v>
      </c>
      <c r="I333" s="230"/>
      <c r="J333" s="226"/>
      <c r="K333" s="226"/>
      <c r="L333" s="231"/>
      <c r="M333" s="232"/>
      <c r="N333" s="233"/>
      <c r="O333" s="233"/>
      <c r="P333" s="233"/>
      <c r="Q333" s="233"/>
      <c r="R333" s="233"/>
      <c r="S333" s="233"/>
      <c r="T333" s="234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5" t="s">
        <v>172</v>
      </c>
      <c r="AU333" s="235" t="s">
        <v>83</v>
      </c>
      <c r="AV333" s="13" t="s">
        <v>81</v>
      </c>
      <c r="AW333" s="13" t="s">
        <v>34</v>
      </c>
      <c r="AX333" s="13" t="s">
        <v>73</v>
      </c>
      <c r="AY333" s="235" t="s">
        <v>160</v>
      </c>
    </row>
    <row r="334" s="14" customFormat="1">
      <c r="A334" s="14"/>
      <c r="B334" s="236"/>
      <c r="C334" s="237"/>
      <c r="D334" s="227" t="s">
        <v>172</v>
      </c>
      <c r="E334" s="238" t="s">
        <v>19</v>
      </c>
      <c r="F334" s="239" t="s">
        <v>81</v>
      </c>
      <c r="G334" s="237"/>
      <c r="H334" s="240">
        <v>1</v>
      </c>
      <c r="I334" s="241"/>
      <c r="J334" s="237"/>
      <c r="K334" s="237"/>
      <c r="L334" s="242"/>
      <c r="M334" s="243"/>
      <c r="N334" s="244"/>
      <c r="O334" s="244"/>
      <c r="P334" s="244"/>
      <c r="Q334" s="244"/>
      <c r="R334" s="244"/>
      <c r="S334" s="244"/>
      <c r="T334" s="245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6" t="s">
        <v>172</v>
      </c>
      <c r="AU334" s="246" t="s">
        <v>83</v>
      </c>
      <c r="AV334" s="14" t="s">
        <v>83</v>
      </c>
      <c r="AW334" s="14" t="s">
        <v>34</v>
      </c>
      <c r="AX334" s="14" t="s">
        <v>81</v>
      </c>
      <c r="AY334" s="246" t="s">
        <v>160</v>
      </c>
    </row>
    <row r="335" s="12" customFormat="1" ht="22.8" customHeight="1">
      <c r="A335" s="12"/>
      <c r="B335" s="191"/>
      <c r="C335" s="192"/>
      <c r="D335" s="193" t="s">
        <v>72</v>
      </c>
      <c r="E335" s="205" t="s">
        <v>509</v>
      </c>
      <c r="F335" s="205" t="s">
        <v>510</v>
      </c>
      <c r="G335" s="192"/>
      <c r="H335" s="192"/>
      <c r="I335" s="195"/>
      <c r="J335" s="206">
        <f>BK335</f>
        <v>0</v>
      </c>
      <c r="K335" s="192"/>
      <c r="L335" s="197"/>
      <c r="M335" s="198"/>
      <c r="N335" s="199"/>
      <c r="O335" s="199"/>
      <c r="P335" s="200">
        <f>SUM(P336:P344)</f>
        <v>0</v>
      </c>
      <c r="Q335" s="199"/>
      <c r="R335" s="200">
        <f>SUM(R336:R344)</f>
        <v>0.16600000000000001</v>
      </c>
      <c r="S335" s="199"/>
      <c r="T335" s="201">
        <f>SUM(T336:T344)</f>
        <v>0.0050000000000000001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2" t="s">
        <v>83</v>
      </c>
      <c r="AT335" s="203" t="s">
        <v>72</v>
      </c>
      <c r="AU335" s="203" t="s">
        <v>81</v>
      </c>
      <c r="AY335" s="202" t="s">
        <v>160</v>
      </c>
      <c r="BK335" s="204">
        <f>SUM(BK336:BK344)</f>
        <v>0</v>
      </c>
    </row>
    <row r="336" s="2" customFormat="1" ht="16.5" customHeight="1">
      <c r="A336" s="40"/>
      <c r="B336" s="41"/>
      <c r="C336" s="207" t="s">
        <v>511</v>
      </c>
      <c r="D336" s="207" t="s">
        <v>163</v>
      </c>
      <c r="E336" s="208" t="s">
        <v>512</v>
      </c>
      <c r="F336" s="209" t="s">
        <v>513</v>
      </c>
      <c r="G336" s="210" t="s">
        <v>391</v>
      </c>
      <c r="H336" s="211">
        <v>1</v>
      </c>
      <c r="I336" s="212"/>
      <c r="J336" s="213">
        <f>ROUND(I336*H336,2)</f>
        <v>0</v>
      </c>
      <c r="K336" s="209" t="s">
        <v>167</v>
      </c>
      <c r="L336" s="46"/>
      <c r="M336" s="214" t="s">
        <v>19</v>
      </c>
      <c r="N336" s="215" t="s">
        <v>44</v>
      </c>
      <c r="O336" s="86"/>
      <c r="P336" s="216">
        <f>O336*H336</f>
        <v>0</v>
      </c>
      <c r="Q336" s="216">
        <v>0</v>
      </c>
      <c r="R336" s="216">
        <f>Q336*H336</f>
        <v>0</v>
      </c>
      <c r="S336" s="216">
        <v>0.0050000000000000001</v>
      </c>
      <c r="T336" s="217">
        <f>S336*H336</f>
        <v>0.0050000000000000001</v>
      </c>
      <c r="U336" s="40"/>
      <c r="V336" s="40"/>
      <c r="W336" s="40"/>
      <c r="X336" s="40"/>
      <c r="Y336" s="40"/>
      <c r="Z336" s="40"/>
      <c r="AA336" s="40"/>
      <c r="AB336" s="40"/>
      <c r="AC336" s="40"/>
      <c r="AD336" s="40"/>
      <c r="AE336" s="40"/>
      <c r="AR336" s="218" t="s">
        <v>259</v>
      </c>
      <c r="AT336" s="218" t="s">
        <v>163</v>
      </c>
      <c r="AU336" s="218" t="s">
        <v>83</v>
      </c>
      <c r="AY336" s="19" t="s">
        <v>160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19" t="s">
        <v>81</v>
      </c>
      <c r="BK336" s="219">
        <f>ROUND(I336*H336,2)</f>
        <v>0</v>
      </c>
      <c r="BL336" s="19" t="s">
        <v>259</v>
      </c>
      <c r="BM336" s="218" t="s">
        <v>514</v>
      </c>
    </row>
    <row r="337" s="2" customFormat="1">
      <c r="A337" s="40"/>
      <c r="B337" s="41"/>
      <c r="C337" s="42"/>
      <c r="D337" s="220" t="s">
        <v>170</v>
      </c>
      <c r="E337" s="42"/>
      <c r="F337" s="221" t="s">
        <v>515</v>
      </c>
      <c r="G337" s="42"/>
      <c r="H337" s="42"/>
      <c r="I337" s="222"/>
      <c r="J337" s="42"/>
      <c r="K337" s="42"/>
      <c r="L337" s="46"/>
      <c r="M337" s="223"/>
      <c r="N337" s="224"/>
      <c r="O337" s="86"/>
      <c r="P337" s="86"/>
      <c r="Q337" s="86"/>
      <c r="R337" s="86"/>
      <c r="S337" s="86"/>
      <c r="T337" s="87"/>
      <c r="U337" s="40"/>
      <c r="V337" s="40"/>
      <c r="W337" s="40"/>
      <c r="X337" s="40"/>
      <c r="Y337" s="40"/>
      <c r="Z337" s="40"/>
      <c r="AA337" s="40"/>
      <c r="AB337" s="40"/>
      <c r="AC337" s="40"/>
      <c r="AD337" s="40"/>
      <c r="AE337" s="40"/>
      <c r="AT337" s="19" t="s">
        <v>170</v>
      </c>
      <c r="AU337" s="19" t="s">
        <v>83</v>
      </c>
    </row>
    <row r="338" s="13" customFormat="1">
      <c r="A338" s="13"/>
      <c r="B338" s="225"/>
      <c r="C338" s="226"/>
      <c r="D338" s="227" t="s">
        <v>172</v>
      </c>
      <c r="E338" s="228" t="s">
        <v>19</v>
      </c>
      <c r="F338" s="229" t="s">
        <v>173</v>
      </c>
      <c r="G338" s="226"/>
      <c r="H338" s="228" t="s">
        <v>19</v>
      </c>
      <c r="I338" s="230"/>
      <c r="J338" s="226"/>
      <c r="K338" s="226"/>
      <c r="L338" s="231"/>
      <c r="M338" s="232"/>
      <c r="N338" s="233"/>
      <c r="O338" s="233"/>
      <c r="P338" s="233"/>
      <c r="Q338" s="233"/>
      <c r="R338" s="233"/>
      <c r="S338" s="233"/>
      <c r="T338" s="234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5" t="s">
        <v>172</v>
      </c>
      <c r="AU338" s="235" t="s">
        <v>83</v>
      </c>
      <c r="AV338" s="13" t="s">
        <v>81</v>
      </c>
      <c r="AW338" s="13" t="s">
        <v>34</v>
      </c>
      <c r="AX338" s="13" t="s">
        <v>73</v>
      </c>
      <c r="AY338" s="235" t="s">
        <v>160</v>
      </c>
    </row>
    <row r="339" s="14" customFormat="1">
      <c r="A339" s="14"/>
      <c r="B339" s="236"/>
      <c r="C339" s="237"/>
      <c r="D339" s="227" t="s">
        <v>172</v>
      </c>
      <c r="E339" s="238" t="s">
        <v>19</v>
      </c>
      <c r="F339" s="239" t="s">
        <v>81</v>
      </c>
      <c r="G339" s="237"/>
      <c r="H339" s="240">
        <v>1</v>
      </c>
      <c r="I339" s="241"/>
      <c r="J339" s="237"/>
      <c r="K339" s="237"/>
      <c r="L339" s="242"/>
      <c r="M339" s="243"/>
      <c r="N339" s="244"/>
      <c r="O339" s="244"/>
      <c r="P339" s="244"/>
      <c r="Q339" s="244"/>
      <c r="R339" s="244"/>
      <c r="S339" s="244"/>
      <c r="T339" s="245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46" t="s">
        <v>172</v>
      </c>
      <c r="AU339" s="246" t="s">
        <v>83</v>
      </c>
      <c r="AV339" s="14" t="s">
        <v>83</v>
      </c>
      <c r="AW339" s="14" t="s">
        <v>34</v>
      </c>
      <c r="AX339" s="14" t="s">
        <v>81</v>
      </c>
      <c r="AY339" s="246" t="s">
        <v>160</v>
      </c>
    </row>
    <row r="340" s="2" customFormat="1" ht="37.8" customHeight="1">
      <c r="A340" s="40"/>
      <c r="B340" s="41"/>
      <c r="C340" s="207" t="s">
        <v>516</v>
      </c>
      <c r="D340" s="207" t="s">
        <v>163</v>
      </c>
      <c r="E340" s="208" t="s">
        <v>517</v>
      </c>
      <c r="F340" s="209" t="s">
        <v>518</v>
      </c>
      <c r="G340" s="210" t="s">
        <v>240</v>
      </c>
      <c r="H340" s="211">
        <v>1</v>
      </c>
      <c r="I340" s="212"/>
      <c r="J340" s="213">
        <f>ROUND(I340*H340,2)</f>
        <v>0</v>
      </c>
      <c r="K340" s="209" t="s">
        <v>19</v>
      </c>
      <c r="L340" s="46"/>
      <c r="M340" s="214" t="s">
        <v>19</v>
      </c>
      <c r="N340" s="215" t="s">
        <v>44</v>
      </c>
      <c r="O340" s="86"/>
      <c r="P340" s="216">
        <f>O340*H340</f>
        <v>0</v>
      </c>
      <c r="Q340" s="216">
        <v>0.16600000000000001</v>
      </c>
      <c r="R340" s="216">
        <f>Q340*H340</f>
        <v>0.16600000000000001</v>
      </c>
      <c r="S340" s="216">
        <v>0</v>
      </c>
      <c r="T340" s="217">
        <f>S340*H340</f>
        <v>0</v>
      </c>
      <c r="U340" s="40"/>
      <c r="V340" s="40"/>
      <c r="W340" s="40"/>
      <c r="X340" s="40"/>
      <c r="Y340" s="40"/>
      <c r="Z340" s="40"/>
      <c r="AA340" s="40"/>
      <c r="AB340" s="40"/>
      <c r="AC340" s="40"/>
      <c r="AD340" s="40"/>
      <c r="AE340" s="40"/>
      <c r="AR340" s="218" t="s">
        <v>259</v>
      </c>
      <c r="AT340" s="218" t="s">
        <v>163</v>
      </c>
      <c r="AU340" s="218" t="s">
        <v>83</v>
      </c>
      <c r="AY340" s="19" t="s">
        <v>160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9" t="s">
        <v>81</v>
      </c>
      <c r="BK340" s="219">
        <f>ROUND(I340*H340,2)</f>
        <v>0</v>
      </c>
      <c r="BL340" s="19" t="s">
        <v>259</v>
      </c>
      <c r="BM340" s="218" t="s">
        <v>519</v>
      </c>
    </row>
    <row r="341" s="13" customFormat="1">
      <c r="A341" s="13"/>
      <c r="B341" s="225"/>
      <c r="C341" s="226"/>
      <c r="D341" s="227" t="s">
        <v>172</v>
      </c>
      <c r="E341" s="228" t="s">
        <v>19</v>
      </c>
      <c r="F341" s="229" t="s">
        <v>520</v>
      </c>
      <c r="G341" s="226"/>
      <c r="H341" s="228" t="s">
        <v>19</v>
      </c>
      <c r="I341" s="230"/>
      <c r="J341" s="226"/>
      <c r="K341" s="226"/>
      <c r="L341" s="231"/>
      <c r="M341" s="232"/>
      <c r="N341" s="233"/>
      <c r="O341" s="233"/>
      <c r="P341" s="233"/>
      <c r="Q341" s="233"/>
      <c r="R341" s="233"/>
      <c r="S341" s="233"/>
      <c r="T341" s="234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5" t="s">
        <v>172</v>
      </c>
      <c r="AU341" s="235" t="s">
        <v>83</v>
      </c>
      <c r="AV341" s="13" t="s">
        <v>81</v>
      </c>
      <c r="AW341" s="13" t="s">
        <v>34</v>
      </c>
      <c r="AX341" s="13" t="s">
        <v>73</v>
      </c>
      <c r="AY341" s="235" t="s">
        <v>160</v>
      </c>
    </row>
    <row r="342" s="14" customFormat="1">
      <c r="A342" s="14"/>
      <c r="B342" s="236"/>
      <c r="C342" s="237"/>
      <c r="D342" s="227" t="s">
        <v>172</v>
      </c>
      <c r="E342" s="238" t="s">
        <v>19</v>
      </c>
      <c r="F342" s="239" t="s">
        <v>81</v>
      </c>
      <c r="G342" s="237"/>
      <c r="H342" s="240">
        <v>1</v>
      </c>
      <c r="I342" s="241"/>
      <c r="J342" s="237"/>
      <c r="K342" s="237"/>
      <c r="L342" s="242"/>
      <c r="M342" s="243"/>
      <c r="N342" s="244"/>
      <c r="O342" s="244"/>
      <c r="P342" s="244"/>
      <c r="Q342" s="244"/>
      <c r="R342" s="244"/>
      <c r="S342" s="244"/>
      <c r="T342" s="245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46" t="s">
        <v>172</v>
      </c>
      <c r="AU342" s="246" t="s">
        <v>83</v>
      </c>
      <c r="AV342" s="14" t="s">
        <v>83</v>
      </c>
      <c r="AW342" s="14" t="s">
        <v>34</v>
      </c>
      <c r="AX342" s="14" t="s">
        <v>81</v>
      </c>
      <c r="AY342" s="246" t="s">
        <v>160</v>
      </c>
    </row>
    <row r="343" s="2" customFormat="1" ht="49.05" customHeight="1">
      <c r="A343" s="40"/>
      <c r="B343" s="41"/>
      <c r="C343" s="207" t="s">
        <v>521</v>
      </c>
      <c r="D343" s="207" t="s">
        <v>163</v>
      </c>
      <c r="E343" s="208" t="s">
        <v>522</v>
      </c>
      <c r="F343" s="209" t="s">
        <v>523</v>
      </c>
      <c r="G343" s="210" t="s">
        <v>208</v>
      </c>
      <c r="H343" s="211">
        <v>0.16600000000000001</v>
      </c>
      <c r="I343" s="212"/>
      <c r="J343" s="213">
        <f>ROUND(I343*H343,2)</f>
        <v>0</v>
      </c>
      <c r="K343" s="209" t="s">
        <v>167</v>
      </c>
      <c r="L343" s="46"/>
      <c r="M343" s="214" t="s">
        <v>19</v>
      </c>
      <c r="N343" s="215" t="s">
        <v>44</v>
      </c>
      <c r="O343" s="86"/>
      <c r="P343" s="216">
        <f>O343*H343</f>
        <v>0</v>
      </c>
      <c r="Q343" s="216">
        <v>0</v>
      </c>
      <c r="R343" s="216">
        <f>Q343*H343</f>
        <v>0</v>
      </c>
      <c r="S343" s="216">
        <v>0</v>
      </c>
      <c r="T343" s="217">
        <f>S343*H343</f>
        <v>0</v>
      </c>
      <c r="U343" s="40"/>
      <c r="V343" s="40"/>
      <c r="W343" s="40"/>
      <c r="X343" s="40"/>
      <c r="Y343" s="40"/>
      <c r="Z343" s="40"/>
      <c r="AA343" s="40"/>
      <c r="AB343" s="40"/>
      <c r="AC343" s="40"/>
      <c r="AD343" s="40"/>
      <c r="AE343" s="40"/>
      <c r="AR343" s="218" t="s">
        <v>259</v>
      </c>
      <c r="AT343" s="218" t="s">
        <v>163</v>
      </c>
      <c r="AU343" s="218" t="s">
        <v>83</v>
      </c>
      <c r="AY343" s="19" t="s">
        <v>160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9" t="s">
        <v>81</v>
      </c>
      <c r="BK343" s="219">
        <f>ROUND(I343*H343,2)</f>
        <v>0</v>
      </c>
      <c r="BL343" s="19" t="s">
        <v>259</v>
      </c>
      <c r="BM343" s="218" t="s">
        <v>524</v>
      </c>
    </row>
    <row r="344" s="2" customFormat="1">
      <c r="A344" s="40"/>
      <c r="B344" s="41"/>
      <c r="C344" s="42"/>
      <c r="D344" s="220" t="s">
        <v>170</v>
      </c>
      <c r="E344" s="42"/>
      <c r="F344" s="221" t="s">
        <v>525</v>
      </c>
      <c r="G344" s="42"/>
      <c r="H344" s="42"/>
      <c r="I344" s="222"/>
      <c r="J344" s="42"/>
      <c r="K344" s="42"/>
      <c r="L344" s="46"/>
      <c r="M344" s="223"/>
      <c r="N344" s="224"/>
      <c r="O344" s="86"/>
      <c r="P344" s="86"/>
      <c r="Q344" s="86"/>
      <c r="R344" s="86"/>
      <c r="S344" s="86"/>
      <c r="T344" s="87"/>
      <c r="U344" s="40"/>
      <c r="V344" s="40"/>
      <c r="W344" s="40"/>
      <c r="X344" s="40"/>
      <c r="Y344" s="40"/>
      <c r="Z344" s="40"/>
      <c r="AA344" s="40"/>
      <c r="AB344" s="40"/>
      <c r="AC344" s="40"/>
      <c r="AD344" s="40"/>
      <c r="AE344" s="40"/>
      <c r="AT344" s="19" t="s">
        <v>170</v>
      </c>
      <c r="AU344" s="19" t="s">
        <v>83</v>
      </c>
    </row>
    <row r="345" s="12" customFormat="1" ht="22.8" customHeight="1">
      <c r="A345" s="12"/>
      <c r="B345" s="191"/>
      <c r="C345" s="192"/>
      <c r="D345" s="193" t="s">
        <v>72</v>
      </c>
      <c r="E345" s="205" t="s">
        <v>526</v>
      </c>
      <c r="F345" s="205" t="s">
        <v>527</v>
      </c>
      <c r="G345" s="192"/>
      <c r="H345" s="192"/>
      <c r="I345" s="195"/>
      <c r="J345" s="206">
        <f>BK345</f>
        <v>0</v>
      </c>
      <c r="K345" s="192"/>
      <c r="L345" s="197"/>
      <c r="M345" s="198"/>
      <c r="N345" s="199"/>
      <c r="O345" s="199"/>
      <c r="P345" s="200">
        <f>SUM(P346:P404)</f>
        <v>0</v>
      </c>
      <c r="Q345" s="199"/>
      <c r="R345" s="200">
        <f>SUM(R346:R404)</f>
        <v>0.19751259999999998</v>
      </c>
      <c r="S345" s="199"/>
      <c r="T345" s="201">
        <f>SUM(T346:T404)</f>
        <v>0</v>
      </c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R345" s="202" t="s">
        <v>83</v>
      </c>
      <c r="AT345" s="203" t="s">
        <v>72</v>
      </c>
      <c r="AU345" s="203" t="s">
        <v>81</v>
      </c>
      <c r="AY345" s="202" t="s">
        <v>160</v>
      </c>
      <c r="BK345" s="204">
        <f>SUM(BK346:BK404)</f>
        <v>0</v>
      </c>
    </row>
    <row r="346" s="2" customFormat="1" ht="24.15" customHeight="1">
      <c r="A346" s="40"/>
      <c r="B346" s="41"/>
      <c r="C346" s="207" t="s">
        <v>528</v>
      </c>
      <c r="D346" s="207" t="s">
        <v>163</v>
      </c>
      <c r="E346" s="208" t="s">
        <v>529</v>
      </c>
      <c r="F346" s="209" t="s">
        <v>530</v>
      </c>
      <c r="G346" s="210" t="s">
        <v>166</v>
      </c>
      <c r="H346" s="211">
        <v>2.2400000000000002</v>
      </c>
      <c r="I346" s="212"/>
      <c r="J346" s="213">
        <f>ROUND(I346*H346,2)</f>
        <v>0</v>
      </c>
      <c r="K346" s="209" t="s">
        <v>167</v>
      </c>
      <c r="L346" s="46"/>
      <c r="M346" s="214" t="s">
        <v>19</v>
      </c>
      <c r="N346" s="215" t="s">
        <v>44</v>
      </c>
      <c r="O346" s="86"/>
      <c r="P346" s="216">
        <f>O346*H346</f>
        <v>0</v>
      </c>
      <c r="Q346" s="216">
        <v>0</v>
      </c>
      <c r="R346" s="216">
        <f>Q346*H346</f>
        <v>0</v>
      </c>
      <c r="S346" s="216">
        <v>0</v>
      </c>
      <c r="T346" s="217">
        <f>S346*H346</f>
        <v>0</v>
      </c>
      <c r="U346" s="40"/>
      <c r="V346" s="40"/>
      <c r="W346" s="40"/>
      <c r="X346" s="40"/>
      <c r="Y346" s="40"/>
      <c r="Z346" s="40"/>
      <c r="AA346" s="40"/>
      <c r="AB346" s="40"/>
      <c r="AC346" s="40"/>
      <c r="AD346" s="40"/>
      <c r="AE346" s="40"/>
      <c r="AR346" s="218" t="s">
        <v>259</v>
      </c>
      <c r="AT346" s="218" t="s">
        <v>163</v>
      </c>
      <c r="AU346" s="218" t="s">
        <v>83</v>
      </c>
      <c r="AY346" s="19" t="s">
        <v>160</v>
      </c>
      <c r="BE346" s="219">
        <f>IF(N346="základní",J346,0)</f>
        <v>0</v>
      </c>
      <c r="BF346" s="219">
        <f>IF(N346="snížená",J346,0)</f>
        <v>0</v>
      </c>
      <c r="BG346" s="219">
        <f>IF(N346="zákl. přenesená",J346,0)</f>
        <v>0</v>
      </c>
      <c r="BH346" s="219">
        <f>IF(N346="sníž. přenesená",J346,0)</f>
        <v>0</v>
      </c>
      <c r="BI346" s="219">
        <f>IF(N346="nulová",J346,0)</f>
        <v>0</v>
      </c>
      <c r="BJ346" s="19" t="s">
        <v>81</v>
      </c>
      <c r="BK346" s="219">
        <f>ROUND(I346*H346,2)</f>
        <v>0</v>
      </c>
      <c r="BL346" s="19" t="s">
        <v>259</v>
      </c>
      <c r="BM346" s="218" t="s">
        <v>531</v>
      </c>
    </row>
    <row r="347" s="2" customFormat="1">
      <c r="A347" s="40"/>
      <c r="B347" s="41"/>
      <c r="C347" s="42"/>
      <c r="D347" s="220" t="s">
        <v>170</v>
      </c>
      <c r="E347" s="42"/>
      <c r="F347" s="221" t="s">
        <v>532</v>
      </c>
      <c r="G347" s="42"/>
      <c r="H347" s="42"/>
      <c r="I347" s="222"/>
      <c r="J347" s="42"/>
      <c r="K347" s="42"/>
      <c r="L347" s="46"/>
      <c r="M347" s="223"/>
      <c r="N347" s="224"/>
      <c r="O347" s="86"/>
      <c r="P347" s="86"/>
      <c r="Q347" s="86"/>
      <c r="R347" s="86"/>
      <c r="S347" s="86"/>
      <c r="T347" s="87"/>
      <c r="U347" s="40"/>
      <c r="V347" s="40"/>
      <c r="W347" s="40"/>
      <c r="X347" s="40"/>
      <c r="Y347" s="40"/>
      <c r="Z347" s="40"/>
      <c r="AA347" s="40"/>
      <c r="AB347" s="40"/>
      <c r="AC347" s="40"/>
      <c r="AD347" s="40"/>
      <c r="AE347" s="40"/>
      <c r="AT347" s="19" t="s">
        <v>170</v>
      </c>
      <c r="AU347" s="19" t="s">
        <v>83</v>
      </c>
    </row>
    <row r="348" s="14" customFormat="1">
      <c r="A348" s="14"/>
      <c r="B348" s="236"/>
      <c r="C348" s="237"/>
      <c r="D348" s="227" t="s">
        <v>172</v>
      </c>
      <c r="E348" s="238" t="s">
        <v>19</v>
      </c>
      <c r="F348" s="239" t="s">
        <v>112</v>
      </c>
      <c r="G348" s="237"/>
      <c r="H348" s="240">
        <v>2.2400000000000002</v>
      </c>
      <c r="I348" s="241"/>
      <c r="J348" s="237"/>
      <c r="K348" s="237"/>
      <c r="L348" s="242"/>
      <c r="M348" s="243"/>
      <c r="N348" s="244"/>
      <c r="O348" s="244"/>
      <c r="P348" s="244"/>
      <c r="Q348" s="244"/>
      <c r="R348" s="244"/>
      <c r="S348" s="244"/>
      <c r="T348" s="245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46" t="s">
        <v>172</v>
      </c>
      <c r="AU348" s="246" t="s">
        <v>83</v>
      </c>
      <c r="AV348" s="14" t="s">
        <v>83</v>
      </c>
      <c r="AW348" s="14" t="s">
        <v>34</v>
      </c>
      <c r="AX348" s="14" t="s">
        <v>81</v>
      </c>
      <c r="AY348" s="246" t="s">
        <v>160</v>
      </c>
    </row>
    <row r="349" s="2" customFormat="1" ht="24.15" customHeight="1">
      <c r="A349" s="40"/>
      <c r="B349" s="41"/>
      <c r="C349" s="207" t="s">
        <v>533</v>
      </c>
      <c r="D349" s="207" t="s">
        <v>163</v>
      </c>
      <c r="E349" s="208" t="s">
        <v>534</v>
      </c>
      <c r="F349" s="209" t="s">
        <v>535</v>
      </c>
      <c r="G349" s="210" t="s">
        <v>391</v>
      </c>
      <c r="H349" s="211">
        <v>11.5</v>
      </c>
      <c r="I349" s="212"/>
      <c r="J349" s="213">
        <f>ROUND(I349*H349,2)</f>
        <v>0</v>
      </c>
      <c r="K349" s="209" t="s">
        <v>167</v>
      </c>
      <c r="L349" s="46"/>
      <c r="M349" s="214" t="s">
        <v>19</v>
      </c>
      <c r="N349" s="215" t="s">
        <v>44</v>
      </c>
      <c r="O349" s="86"/>
      <c r="P349" s="216">
        <f>O349*H349</f>
        <v>0</v>
      </c>
      <c r="Q349" s="216">
        <v>0</v>
      </c>
      <c r="R349" s="216">
        <f>Q349*H349</f>
        <v>0</v>
      </c>
      <c r="S349" s="216">
        <v>0</v>
      </c>
      <c r="T349" s="217">
        <f>S349*H349</f>
        <v>0</v>
      </c>
      <c r="U349" s="40"/>
      <c r="V349" s="40"/>
      <c r="W349" s="40"/>
      <c r="X349" s="40"/>
      <c r="Y349" s="40"/>
      <c r="Z349" s="40"/>
      <c r="AA349" s="40"/>
      <c r="AB349" s="40"/>
      <c r="AC349" s="40"/>
      <c r="AD349" s="40"/>
      <c r="AE349" s="40"/>
      <c r="AR349" s="218" t="s">
        <v>259</v>
      </c>
      <c r="AT349" s="218" t="s">
        <v>163</v>
      </c>
      <c r="AU349" s="218" t="s">
        <v>83</v>
      </c>
      <c r="AY349" s="19" t="s">
        <v>160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9" t="s">
        <v>81</v>
      </c>
      <c r="BK349" s="219">
        <f>ROUND(I349*H349,2)</f>
        <v>0</v>
      </c>
      <c r="BL349" s="19" t="s">
        <v>259</v>
      </c>
      <c r="BM349" s="218" t="s">
        <v>536</v>
      </c>
    </row>
    <row r="350" s="2" customFormat="1">
      <c r="A350" s="40"/>
      <c r="B350" s="41"/>
      <c r="C350" s="42"/>
      <c r="D350" s="220" t="s">
        <v>170</v>
      </c>
      <c r="E350" s="42"/>
      <c r="F350" s="221" t="s">
        <v>537</v>
      </c>
      <c r="G350" s="42"/>
      <c r="H350" s="42"/>
      <c r="I350" s="222"/>
      <c r="J350" s="42"/>
      <c r="K350" s="42"/>
      <c r="L350" s="46"/>
      <c r="M350" s="223"/>
      <c r="N350" s="224"/>
      <c r="O350" s="86"/>
      <c r="P350" s="86"/>
      <c r="Q350" s="86"/>
      <c r="R350" s="86"/>
      <c r="S350" s="86"/>
      <c r="T350" s="87"/>
      <c r="U350" s="40"/>
      <c r="V350" s="40"/>
      <c r="W350" s="40"/>
      <c r="X350" s="40"/>
      <c r="Y350" s="40"/>
      <c r="Z350" s="40"/>
      <c r="AA350" s="40"/>
      <c r="AB350" s="40"/>
      <c r="AC350" s="40"/>
      <c r="AD350" s="40"/>
      <c r="AE350" s="40"/>
      <c r="AT350" s="19" t="s">
        <v>170</v>
      </c>
      <c r="AU350" s="19" t="s">
        <v>83</v>
      </c>
    </row>
    <row r="351" s="14" customFormat="1">
      <c r="A351" s="14"/>
      <c r="B351" s="236"/>
      <c r="C351" s="237"/>
      <c r="D351" s="227" t="s">
        <v>172</v>
      </c>
      <c r="E351" s="238" t="s">
        <v>19</v>
      </c>
      <c r="F351" s="239" t="s">
        <v>106</v>
      </c>
      <c r="G351" s="237"/>
      <c r="H351" s="240">
        <v>6.2000000000000002</v>
      </c>
      <c r="I351" s="241"/>
      <c r="J351" s="237"/>
      <c r="K351" s="237"/>
      <c r="L351" s="242"/>
      <c r="M351" s="243"/>
      <c r="N351" s="244"/>
      <c r="O351" s="244"/>
      <c r="P351" s="244"/>
      <c r="Q351" s="244"/>
      <c r="R351" s="244"/>
      <c r="S351" s="244"/>
      <c r="T351" s="245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46" t="s">
        <v>172</v>
      </c>
      <c r="AU351" s="246" t="s">
        <v>83</v>
      </c>
      <c r="AV351" s="14" t="s">
        <v>83</v>
      </c>
      <c r="AW351" s="14" t="s">
        <v>34</v>
      </c>
      <c r="AX351" s="14" t="s">
        <v>73</v>
      </c>
      <c r="AY351" s="246" t="s">
        <v>160</v>
      </c>
    </row>
    <row r="352" s="14" customFormat="1">
      <c r="A352" s="14"/>
      <c r="B352" s="236"/>
      <c r="C352" s="237"/>
      <c r="D352" s="227" t="s">
        <v>172</v>
      </c>
      <c r="E352" s="238" t="s">
        <v>19</v>
      </c>
      <c r="F352" s="239" t="s">
        <v>108</v>
      </c>
      <c r="G352" s="237"/>
      <c r="H352" s="240">
        <v>5.2999999999999998</v>
      </c>
      <c r="I352" s="241"/>
      <c r="J352" s="237"/>
      <c r="K352" s="237"/>
      <c r="L352" s="242"/>
      <c r="M352" s="243"/>
      <c r="N352" s="244"/>
      <c r="O352" s="244"/>
      <c r="P352" s="244"/>
      <c r="Q352" s="244"/>
      <c r="R352" s="244"/>
      <c r="S352" s="244"/>
      <c r="T352" s="245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46" t="s">
        <v>172</v>
      </c>
      <c r="AU352" s="246" t="s">
        <v>83</v>
      </c>
      <c r="AV352" s="14" t="s">
        <v>83</v>
      </c>
      <c r="AW352" s="14" t="s">
        <v>34</v>
      </c>
      <c r="AX352" s="14" t="s">
        <v>73</v>
      </c>
      <c r="AY352" s="246" t="s">
        <v>160</v>
      </c>
    </row>
    <row r="353" s="15" customFormat="1">
      <c r="A353" s="15"/>
      <c r="B353" s="247"/>
      <c r="C353" s="248"/>
      <c r="D353" s="227" t="s">
        <v>172</v>
      </c>
      <c r="E353" s="249" t="s">
        <v>538</v>
      </c>
      <c r="F353" s="250" t="s">
        <v>175</v>
      </c>
      <c r="G353" s="248"/>
      <c r="H353" s="251">
        <v>11.5</v>
      </c>
      <c r="I353" s="252"/>
      <c r="J353" s="248"/>
      <c r="K353" s="248"/>
      <c r="L353" s="253"/>
      <c r="M353" s="254"/>
      <c r="N353" s="255"/>
      <c r="O353" s="255"/>
      <c r="P353" s="255"/>
      <c r="Q353" s="255"/>
      <c r="R353" s="255"/>
      <c r="S353" s="255"/>
      <c r="T353" s="256"/>
      <c r="U353" s="15"/>
      <c r="V353" s="15"/>
      <c r="W353" s="15"/>
      <c r="X353" s="15"/>
      <c r="Y353" s="15"/>
      <c r="Z353" s="15"/>
      <c r="AA353" s="15"/>
      <c r="AB353" s="15"/>
      <c r="AC353" s="15"/>
      <c r="AD353" s="15"/>
      <c r="AE353" s="15"/>
      <c r="AT353" s="257" t="s">
        <v>172</v>
      </c>
      <c r="AU353" s="257" t="s">
        <v>83</v>
      </c>
      <c r="AV353" s="15" t="s">
        <v>168</v>
      </c>
      <c r="AW353" s="15" t="s">
        <v>34</v>
      </c>
      <c r="AX353" s="15" t="s">
        <v>81</v>
      </c>
      <c r="AY353" s="257" t="s">
        <v>160</v>
      </c>
    </row>
    <row r="354" s="2" customFormat="1" ht="24.15" customHeight="1">
      <c r="A354" s="40"/>
      <c r="B354" s="41"/>
      <c r="C354" s="207" t="s">
        <v>539</v>
      </c>
      <c r="D354" s="207" t="s">
        <v>163</v>
      </c>
      <c r="E354" s="208" t="s">
        <v>540</v>
      </c>
      <c r="F354" s="209" t="s">
        <v>541</v>
      </c>
      <c r="G354" s="210" t="s">
        <v>166</v>
      </c>
      <c r="H354" s="211">
        <v>4.8949999999999996</v>
      </c>
      <c r="I354" s="212"/>
      <c r="J354" s="213">
        <f>ROUND(I354*H354,2)</f>
        <v>0</v>
      </c>
      <c r="K354" s="209" t="s">
        <v>167</v>
      </c>
      <c r="L354" s="46"/>
      <c r="M354" s="214" t="s">
        <v>19</v>
      </c>
      <c r="N354" s="215" t="s">
        <v>44</v>
      </c>
      <c r="O354" s="86"/>
      <c r="P354" s="216">
        <f>O354*H354</f>
        <v>0</v>
      </c>
      <c r="Q354" s="216">
        <v>0.00029999999999999997</v>
      </c>
      <c r="R354" s="216">
        <f>Q354*H354</f>
        <v>0.0014684999999999998</v>
      </c>
      <c r="S354" s="216">
        <v>0</v>
      </c>
      <c r="T354" s="217">
        <f>S354*H354</f>
        <v>0</v>
      </c>
      <c r="U354" s="40"/>
      <c r="V354" s="40"/>
      <c r="W354" s="40"/>
      <c r="X354" s="40"/>
      <c r="Y354" s="40"/>
      <c r="Z354" s="40"/>
      <c r="AA354" s="40"/>
      <c r="AB354" s="40"/>
      <c r="AC354" s="40"/>
      <c r="AD354" s="40"/>
      <c r="AE354" s="40"/>
      <c r="AR354" s="218" t="s">
        <v>259</v>
      </c>
      <c r="AT354" s="218" t="s">
        <v>163</v>
      </c>
      <c r="AU354" s="218" t="s">
        <v>83</v>
      </c>
      <c r="AY354" s="19" t="s">
        <v>160</v>
      </c>
      <c r="BE354" s="219">
        <f>IF(N354="základní",J354,0)</f>
        <v>0</v>
      </c>
      <c r="BF354" s="219">
        <f>IF(N354="snížená",J354,0)</f>
        <v>0</v>
      </c>
      <c r="BG354" s="219">
        <f>IF(N354="zákl. přenesená",J354,0)</f>
        <v>0</v>
      </c>
      <c r="BH354" s="219">
        <f>IF(N354="sníž. přenesená",J354,0)</f>
        <v>0</v>
      </c>
      <c r="BI354" s="219">
        <f>IF(N354="nulová",J354,0)</f>
        <v>0</v>
      </c>
      <c r="BJ354" s="19" t="s">
        <v>81</v>
      </c>
      <c r="BK354" s="219">
        <f>ROUND(I354*H354,2)</f>
        <v>0</v>
      </c>
      <c r="BL354" s="19" t="s">
        <v>259</v>
      </c>
      <c r="BM354" s="218" t="s">
        <v>542</v>
      </c>
    </row>
    <row r="355" s="2" customFormat="1">
      <c r="A355" s="40"/>
      <c r="B355" s="41"/>
      <c r="C355" s="42"/>
      <c r="D355" s="220" t="s">
        <v>170</v>
      </c>
      <c r="E355" s="42"/>
      <c r="F355" s="221" t="s">
        <v>543</v>
      </c>
      <c r="G355" s="42"/>
      <c r="H355" s="42"/>
      <c r="I355" s="222"/>
      <c r="J355" s="42"/>
      <c r="K355" s="42"/>
      <c r="L355" s="46"/>
      <c r="M355" s="223"/>
      <c r="N355" s="224"/>
      <c r="O355" s="86"/>
      <c r="P355" s="86"/>
      <c r="Q355" s="86"/>
      <c r="R355" s="86"/>
      <c r="S355" s="86"/>
      <c r="T355" s="87"/>
      <c r="U355" s="40"/>
      <c r="V355" s="40"/>
      <c r="W355" s="40"/>
      <c r="X355" s="40"/>
      <c r="Y355" s="40"/>
      <c r="Z355" s="40"/>
      <c r="AA355" s="40"/>
      <c r="AB355" s="40"/>
      <c r="AC355" s="40"/>
      <c r="AD355" s="40"/>
      <c r="AE355" s="40"/>
      <c r="AT355" s="19" t="s">
        <v>170</v>
      </c>
      <c r="AU355" s="19" t="s">
        <v>83</v>
      </c>
    </row>
    <row r="356" s="14" customFormat="1">
      <c r="A356" s="14"/>
      <c r="B356" s="236"/>
      <c r="C356" s="237"/>
      <c r="D356" s="227" t="s">
        <v>172</v>
      </c>
      <c r="E356" s="238" t="s">
        <v>19</v>
      </c>
      <c r="F356" s="239" t="s">
        <v>112</v>
      </c>
      <c r="G356" s="237"/>
      <c r="H356" s="240">
        <v>2.2400000000000002</v>
      </c>
      <c r="I356" s="241"/>
      <c r="J356" s="237"/>
      <c r="K356" s="237"/>
      <c r="L356" s="242"/>
      <c r="M356" s="243"/>
      <c r="N356" s="244"/>
      <c r="O356" s="244"/>
      <c r="P356" s="244"/>
      <c r="Q356" s="244"/>
      <c r="R356" s="244"/>
      <c r="S356" s="244"/>
      <c r="T356" s="245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46" t="s">
        <v>172</v>
      </c>
      <c r="AU356" s="246" t="s">
        <v>83</v>
      </c>
      <c r="AV356" s="14" t="s">
        <v>83</v>
      </c>
      <c r="AW356" s="14" t="s">
        <v>34</v>
      </c>
      <c r="AX356" s="14" t="s">
        <v>73</v>
      </c>
      <c r="AY356" s="246" t="s">
        <v>160</v>
      </c>
    </row>
    <row r="357" s="14" customFormat="1">
      <c r="A357" s="14"/>
      <c r="B357" s="236"/>
      <c r="C357" s="237"/>
      <c r="D357" s="227" t="s">
        <v>172</v>
      </c>
      <c r="E357" s="238" t="s">
        <v>19</v>
      </c>
      <c r="F357" s="239" t="s">
        <v>544</v>
      </c>
      <c r="G357" s="237"/>
      <c r="H357" s="240">
        <v>1.8600000000000001</v>
      </c>
      <c r="I357" s="241"/>
      <c r="J357" s="237"/>
      <c r="K357" s="237"/>
      <c r="L357" s="242"/>
      <c r="M357" s="243"/>
      <c r="N357" s="244"/>
      <c r="O357" s="244"/>
      <c r="P357" s="244"/>
      <c r="Q357" s="244"/>
      <c r="R357" s="244"/>
      <c r="S357" s="244"/>
      <c r="T357" s="245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46" t="s">
        <v>172</v>
      </c>
      <c r="AU357" s="246" t="s">
        <v>83</v>
      </c>
      <c r="AV357" s="14" t="s">
        <v>83</v>
      </c>
      <c r="AW357" s="14" t="s">
        <v>34</v>
      </c>
      <c r="AX357" s="14" t="s">
        <v>73</v>
      </c>
      <c r="AY357" s="246" t="s">
        <v>160</v>
      </c>
    </row>
    <row r="358" s="14" customFormat="1">
      <c r="A358" s="14"/>
      <c r="B358" s="236"/>
      <c r="C358" s="237"/>
      <c r="D358" s="227" t="s">
        <v>172</v>
      </c>
      <c r="E358" s="238" t="s">
        <v>19</v>
      </c>
      <c r="F358" s="239" t="s">
        <v>545</v>
      </c>
      <c r="G358" s="237"/>
      <c r="H358" s="240">
        <v>0.79500000000000004</v>
      </c>
      <c r="I358" s="241"/>
      <c r="J358" s="237"/>
      <c r="K358" s="237"/>
      <c r="L358" s="242"/>
      <c r="M358" s="243"/>
      <c r="N358" s="244"/>
      <c r="O358" s="244"/>
      <c r="P358" s="244"/>
      <c r="Q358" s="244"/>
      <c r="R358" s="244"/>
      <c r="S358" s="244"/>
      <c r="T358" s="245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46" t="s">
        <v>172</v>
      </c>
      <c r="AU358" s="246" t="s">
        <v>83</v>
      </c>
      <c r="AV358" s="14" t="s">
        <v>83</v>
      </c>
      <c r="AW358" s="14" t="s">
        <v>34</v>
      </c>
      <c r="AX358" s="14" t="s">
        <v>73</v>
      </c>
      <c r="AY358" s="246" t="s">
        <v>160</v>
      </c>
    </row>
    <row r="359" s="15" customFormat="1">
      <c r="A359" s="15"/>
      <c r="B359" s="247"/>
      <c r="C359" s="248"/>
      <c r="D359" s="227" t="s">
        <v>172</v>
      </c>
      <c r="E359" s="249" t="s">
        <v>19</v>
      </c>
      <c r="F359" s="250" t="s">
        <v>175</v>
      </c>
      <c r="G359" s="248"/>
      <c r="H359" s="251">
        <v>4.8949999999999996</v>
      </c>
      <c r="I359" s="252"/>
      <c r="J359" s="248"/>
      <c r="K359" s="248"/>
      <c r="L359" s="253"/>
      <c r="M359" s="254"/>
      <c r="N359" s="255"/>
      <c r="O359" s="255"/>
      <c r="P359" s="255"/>
      <c r="Q359" s="255"/>
      <c r="R359" s="255"/>
      <c r="S359" s="255"/>
      <c r="T359" s="256"/>
      <c r="U359" s="15"/>
      <c r="V359" s="15"/>
      <c r="W359" s="15"/>
      <c r="X359" s="15"/>
      <c r="Y359" s="15"/>
      <c r="Z359" s="15"/>
      <c r="AA359" s="15"/>
      <c r="AB359" s="15"/>
      <c r="AC359" s="15"/>
      <c r="AD359" s="15"/>
      <c r="AE359" s="15"/>
      <c r="AT359" s="257" t="s">
        <v>172</v>
      </c>
      <c r="AU359" s="257" t="s">
        <v>83</v>
      </c>
      <c r="AV359" s="15" t="s">
        <v>168</v>
      </c>
      <c r="AW359" s="15" t="s">
        <v>34</v>
      </c>
      <c r="AX359" s="15" t="s">
        <v>81</v>
      </c>
      <c r="AY359" s="257" t="s">
        <v>160</v>
      </c>
    </row>
    <row r="360" s="2" customFormat="1" ht="37.8" customHeight="1">
      <c r="A360" s="40"/>
      <c r="B360" s="41"/>
      <c r="C360" s="207" t="s">
        <v>546</v>
      </c>
      <c r="D360" s="207" t="s">
        <v>163</v>
      </c>
      <c r="E360" s="208" t="s">
        <v>547</v>
      </c>
      <c r="F360" s="209" t="s">
        <v>548</v>
      </c>
      <c r="G360" s="210" t="s">
        <v>166</v>
      </c>
      <c r="H360" s="211">
        <v>4.8949999999999996</v>
      </c>
      <c r="I360" s="212"/>
      <c r="J360" s="213">
        <f>ROUND(I360*H360,2)</f>
        <v>0</v>
      </c>
      <c r="K360" s="209" t="s">
        <v>167</v>
      </c>
      <c r="L360" s="46"/>
      <c r="M360" s="214" t="s">
        <v>19</v>
      </c>
      <c r="N360" s="215" t="s">
        <v>44</v>
      </c>
      <c r="O360" s="86"/>
      <c r="P360" s="216">
        <f>O360*H360</f>
        <v>0</v>
      </c>
      <c r="Q360" s="216">
        <v>0.0074999999999999997</v>
      </c>
      <c r="R360" s="216">
        <f>Q360*H360</f>
        <v>0.036712499999999995</v>
      </c>
      <c r="S360" s="216">
        <v>0</v>
      </c>
      <c r="T360" s="217">
        <f>S360*H360</f>
        <v>0</v>
      </c>
      <c r="U360" s="40"/>
      <c r="V360" s="40"/>
      <c r="W360" s="40"/>
      <c r="X360" s="40"/>
      <c r="Y360" s="40"/>
      <c r="Z360" s="40"/>
      <c r="AA360" s="40"/>
      <c r="AB360" s="40"/>
      <c r="AC360" s="40"/>
      <c r="AD360" s="40"/>
      <c r="AE360" s="40"/>
      <c r="AR360" s="218" t="s">
        <v>259</v>
      </c>
      <c r="AT360" s="218" t="s">
        <v>163</v>
      </c>
      <c r="AU360" s="218" t="s">
        <v>83</v>
      </c>
      <c r="AY360" s="19" t="s">
        <v>160</v>
      </c>
      <c r="BE360" s="219">
        <f>IF(N360="základní",J360,0)</f>
        <v>0</v>
      </c>
      <c r="BF360" s="219">
        <f>IF(N360="snížená",J360,0)</f>
        <v>0</v>
      </c>
      <c r="BG360" s="219">
        <f>IF(N360="zákl. přenesená",J360,0)</f>
        <v>0</v>
      </c>
      <c r="BH360" s="219">
        <f>IF(N360="sníž. přenesená",J360,0)</f>
        <v>0</v>
      </c>
      <c r="BI360" s="219">
        <f>IF(N360="nulová",J360,0)</f>
        <v>0</v>
      </c>
      <c r="BJ360" s="19" t="s">
        <v>81</v>
      </c>
      <c r="BK360" s="219">
        <f>ROUND(I360*H360,2)</f>
        <v>0</v>
      </c>
      <c r="BL360" s="19" t="s">
        <v>259</v>
      </c>
      <c r="BM360" s="218" t="s">
        <v>549</v>
      </c>
    </row>
    <row r="361" s="2" customFormat="1">
      <c r="A361" s="40"/>
      <c r="B361" s="41"/>
      <c r="C361" s="42"/>
      <c r="D361" s="220" t="s">
        <v>170</v>
      </c>
      <c r="E361" s="42"/>
      <c r="F361" s="221" t="s">
        <v>550</v>
      </c>
      <c r="G361" s="42"/>
      <c r="H361" s="42"/>
      <c r="I361" s="222"/>
      <c r="J361" s="42"/>
      <c r="K361" s="42"/>
      <c r="L361" s="46"/>
      <c r="M361" s="223"/>
      <c r="N361" s="224"/>
      <c r="O361" s="86"/>
      <c r="P361" s="86"/>
      <c r="Q361" s="86"/>
      <c r="R361" s="86"/>
      <c r="S361" s="86"/>
      <c r="T361" s="87"/>
      <c r="U361" s="40"/>
      <c r="V361" s="40"/>
      <c r="W361" s="40"/>
      <c r="X361" s="40"/>
      <c r="Y361" s="40"/>
      <c r="Z361" s="40"/>
      <c r="AA361" s="40"/>
      <c r="AB361" s="40"/>
      <c r="AC361" s="40"/>
      <c r="AD361" s="40"/>
      <c r="AE361" s="40"/>
      <c r="AT361" s="19" t="s">
        <v>170</v>
      </c>
      <c r="AU361" s="19" t="s">
        <v>83</v>
      </c>
    </row>
    <row r="362" s="14" customFormat="1">
      <c r="A362" s="14"/>
      <c r="B362" s="236"/>
      <c r="C362" s="237"/>
      <c r="D362" s="227" t="s">
        <v>172</v>
      </c>
      <c r="E362" s="238" t="s">
        <v>19</v>
      </c>
      <c r="F362" s="239" t="s">
        <v>112</v>
      </c>
      <c r="G362" s="237"/>
      <c r="H362" s="240">
        <v>2.2400000000000002</v>
      </c>
      <c r="I362" s="241"/>
      <c r="J362" s="237"/>
      <c r="K362" s="237"/>
      <c r="L362" s="242"/>
      <c r="M362" s="243"/>
      <c r="N362" s="244"/>
      <c r="O362" s="244"/>
      <c r="P362" s="244"/>
      <c r="Q362" s="244"/>
      <c r="R362" s="244"/>
      <c r="S362" s="244"/>
      <c r="T362" s="245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46" t="s">
        <v>172</v>
      </c>
      <c r="AU362" s="246" t="s">
        <v>83</v>
      </c>
      <c r="AV362" s="14" t="s">
        <v>83</v>
      </c>
      <c r="AW362" s="14" t="s">
        <v>34</v>
      </c>
      <c r="AX362" s="14" t="s">
        <v>73</v>
      </c>
      <c r="AY362" s="246" t="s">
        <v>160</v>
      </c>
    </row>
    <row r="363" s="14" customFormat="1">
      <c r="A363" s="14"/>
      <c r="B363" s="236"/>
      <c r="C363" s="237"/>
      <c r="D363" s="227" t="s">
        <v>172</v>
      </c>
      <c r="E363" s="238" t="s">
        <v>19</v>
      </c>
      <c r="F363" s="239" t="s">
        <v>544</v>
      </c>
      <c r="G363" s="237"/>
      <c r="H363" s="240">
        <v>1.8600000000000001</v>
      </c>
      <c r="I363" s="241"/>
      <c r="J363" s="237"/>
      <c r="K363" s="237"/>
      <c r="L363" s="242"/>
      <c r="M363" s="243"/>
      <c r="N363" s="244"/>
      <c r="O363" s="244"/>
      <c r="P363" s="244"/>
      <c r="Q363" s="244"/>
      <c r="R363" s="244"/>
      <c r="S363" s="244"/>
      <c r="T363" s="245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46" t="s">
        <v>172</v>
      </c>
      <c r="AU363" s="246" t="s">
        <v>83</v>
      </c>
      <c r="AV363" s="14" t="s">
        <v>83</v>
      </c>
      <c r="AW363" s="14" t="s">
        <v>34</v>
      </c>
      <c r="AX363" s="14" t="s">
        <v>73</v>
      </c>
      <c r="AY363" s="246" t="s">
        <v>160</v>
      </c>
    </row>
    <row r="364" s="14" customFormat="1">
      <c r="A364" s="14"/>
      <c r="B364" s="236"/>
      <c r="C364" s="237"/>
      <c r="D364" s="227" t="s">
        <v>172</v>
      </c>
      <c r="E364" s="238" t="s">
        <v>19</v>
      </c>
      <c r="F364" s="239" t="s">
        <v>545</v>
      </c>
      <c r="G364" s="237"/>
      <c r="H364" s="240">
        <v>0.79500000000000004</v>
      </c>
      <c r="I364" s="241"/>
      <c r="J364" s="237"/>
      <c r="K364" s="237"/>
      <c r="L364" s="242"/>
      <c r="M364" s="243"/>
      <c r="N364" s="244"/>
      <c r="O364" s="244"/>
      <c r="P364" s="244"/>
      <c r="Q364" s="244"/>
      <c r="R364" s="244"/>
      <c r="S364" s="244"/>
      <c r="T364" s="245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46" t="s">
        <v>172</v>
      </c>
      <c r="AU364" s="246" t="s">
        <v>83</v>
      </c>
      <c r="AV364" s="14" t="s">
        <v>83</v>
      </c>
      <c r="AW364" s="14" t="s">
        <v>34</v>
      </c>
      <c r="AX364" s="14" t="s">
        <v>73</v>
      </c>
      <c r="AY364" s="246" t="s">
        <v>160</v>
      </c>
    </row>
    <row r="365" s="15" customFormat="1">
      <c r="A365" s="15"/>
      <c r="B365" s="247"/>
      <c r="C365" s="248"/>
      <c r="D365" s="227" t="s">
        <v>172</v>
      </c>
      <c r="E365" s="249" t="s">
        <v>19</v>
      </c>
      <c r="F365" s="250" t="s">
        <v>175</v>
      </c>
      <c r="G365" s="248"/>
      <c r="H365" s="251">
        <v>4.8949999999999996</v>
      </c>
      <c r="I365" s="252"/>
      <c r="J365" s="248"/>
      <c r="K365" s="248"/>
      <c r="L365" s="253"/>
      <c r="M365" s="254"/>
      <c r="N365" s="255"/>
      <c r="O365" s="255"/>
      <c r="P365" s="255"/>
      <c r="Q365" s="255"/>
      <c r="R365" s="255"/>
      <c r="S365" s="255"/>
      <c r="T365" s="256"/>
      <c r="U365" s="15"/>
      <c r="V365" s="15"/>
      <c r="W365" s="15"/>
      <c r="X365" s="15"/>
      <c r="Y365" s="15"/>
      <c r="Z365" s="15"/>
      <c r="AA365" s="15"/>
      <c r="AB365" s="15"/>
      <c r="AC365" s="15"/>
      <c r="AD365" s="15"/>
      <c r="AE365" s="15"/>
      <c r="AT365" s="257" t="s">
        <v>172</v>
      </c>
      <c r="AU365" s="257" t="s">
        <v>83</v>
      </c>
      <c r="AV365" s="15" t="s">
        <v>168</v>
      </c>
      <c r="AW365" s="15" t="s">
        <v>34</v>
      </c>
      <c r="AX365" s="15" t="s">
        <v>81</v>
      </c>
      <c r="AY365" s="257" t="s">
        <v>160</v>
      </c>
    </row>
    <row r="366" s="2" customFormat="1" ht="37.8" customHeight="1">
      <c r="A366" s="40"/>
      <c r="B366" s="41"/>
      <c r="C366" s="207" t="s">
        <v>551</v>
      </c>
      <c r="D366" s="207" t="s">
        <v>163</v>
      </c>
      <c r="E366" s="208" t="s">
        <v>552</v>
      </c>
      <c r="F366" s="209" t="s">
        <v>553</v>
      </c>
      <c r="G366" s="210" t="s">
        <v>391</v>
      </c>
      <c r="H366" s="211">
        <v>11.1</v>
      </c>
      <c r="I366" s="212"/>
      <c r="J366" s="213">
        <f>ROUND(I366*H366,2)</f>
        <v>0</v>
      </c>
      <c r="K366" s="209" t="s">
        <v>167</v>
      </c>
      <c r="L366" s="46"/>
      <c r="M366" s="214" t="s">
        <v>19</v>
      </c>
      <c r="N366" s="215" t="s">
        <v>44</v>
      </c>
      <c r="O366" s="86"/>
      <c r="P366" s="216">
        <f>O366*H366</f>
        <v>0</v>
      </c>
      <c r="Q366" s="216">
        <v>0.00034000000000000002</v>
      </c>
      <c r="R366" s="216">
        <f>Q366*H366</f>
        <v>0.003774</v>
      </c>
      <c r="S366" s="216">
        <v>0</v>
      </c>
      <c r="T366" s="217">
        <f>S366*H366</f>
        <v>0</v>
      </c>
      <c r="U366" s="40"/>
      <c r="V366" s="40"/>
      <c r="W366" s="40"/>
      <c r="X366" s="40"/>
      <c r="Y366" s="40"/>
      <c r="Z366" s="40"/>
      <c r="AA366" s="40"/>
      <c r="AB366" s="40"/>
      <c r="AC366" s="40"/>
      <c r="AD366" s="40"/>
      <c r="AE366" s="40"/>
      <c r="AR366" s="218" t="s">
        <v>259</v>
      </c>
      <c r="AT366" s="218" t="s">
        <v>163</v>
      </c>
      <c r="AU366" s="218" t="s">
        <v>83</v>
      </c>
      <c r="AY366" s="19" t="s">
        <v>160</v>
      </c>
      <c r="BE366" s="219">
        <f>IF(N366="základní",J366,0)</f>
        <v>0</v>
      </c>
      <c r="BF366" s="219">
        <f>IF(N366="snížená",J366,0)</f>
        <v>0</v>
      </c>
      <c r="BG366" s="219">
        <f>IF(N366="zákl. přenesená",J366,0)</f>
        <v>0</v>
      </c>
      <c r="BH366" s="219">
        <f>IF(N366="sníž. přenesená",J366,0)</f>
        <v>0</v>
      </c>
      <c r="BI366" s="219">
        <f>IF(N366="nulová",J366,0)</f>
        <v>0</v>
      </c>
      <c r="BJ366" s="19" t="s">
        <v>81</v>
      </c>
      <c r="BK366" s="219">
        <f>ROUND(I366*H366,2)</f>
        <v>0</v>
      </c>
      <c r="BL366" s="19" t="s">
        <v>259</v>
      </c>
      <c r="BM366" s="218" t="s">
        <v>554</v>
      </c>
    </row>
    <row r="367" s="2" customFormat="1">
      <c r="A367" s="40"/>
      <c r="B367" s="41"/>
      <c r="C367" s="42"/>
      <c r="D367" s="220" t="s">
        <v>170</v>
      </c>
      <c r="E367" s="42"/>
      <c r="F367" s="221" t="s">
        <v>555</v>
      </c>
      <c r="G367" s="42"/>
      <c r="H367" s="42"/>
      <c r="I367" s="222"/>
      <c r="J367" s="42"/>
      <c r="K367" s="42"/>
      <c r="L367" s="46"/>
      <c r="M367" s="223"/>
      <c r="N367" s="224"/>
      <c r="O367" s="86"/>
      <c r="P367" s="86"/>
      <c r="Q367" s="86"/>
      <c r="R367" s="86"/>
      <c r="S367" s="86"/>
      <c r="T367" s="87"/>
      <c r="U367" s="40"/>
      <c r="V367" s="40"/>
      <c r="W367" s="40"/>
      <c r="X367" s="40"/>
      <c r="Y367" s="40"/>
      <c r="Z367" s="40"/>
      <c r="AA367" s="40"/>
      <c r="AB367" s="40"/>
      <c r="AC367" s="40"/>
      <c r="AD367" s="40"/>
      <c r="AE367" s="40"/>
      <c r="AT367" s="19" t="s">
        <v>170</v>
      </c>
      <c r="AU367" s="19" t="s">
        <v>83</v>
      </c>
    </row>
    <row r="368" s="14" customFormat="1">
      <c r="A368" s="14"/>
      <c r="B368" s="236"/>
      <c r="C368" s="237"/>
      <c r="D368" s="227" t="s">
        <v>172</v>
      </c>
      <c r="E368" s="238" t="s">
        <v>19</v>
      </c>
      <c r="F368" s="239" t="s">
        <v>106</v>
      </c>
      <c r="G368" s="237"/>
      <c r="H368" s="240">
        <v>6.2000000000000002</v>
      </c>
      <c r="I368" s="241"/>
      <c r="J368" s="237"/>
      <c r="K368" s="237"/>
      <c r="L368" s="242"/>
      <c r="M368" s="243"/>
      <c r="N368" s="244"/>
      <c r="O368" s="244"/>
      <c r="P368" s="244"/>
      <c r="Q368" s="244"/>
      <c r="R368" s="244"/>
      <c r="S368" s="244"/>
      <c r="T368" s="245"/>
      <c r="U368" s="14"/>
      <c r="V368" s="14"/>
      <c r="W368" s="14"/>
      <c r="X368" s="14"/>
      <c r="Y368" s="14"/>
      <c r="Z368" s="14"/>
      <c r="AA368" s="14"/>
      <c r="AB368" s="14"/>
      <c r="AC368" s="14"/>
      <c r="AD368" s="14"/>
      <c r="AE368" s="14"/>
      <c r="AT368" s="246" t="s">
        <v>172</v>
      </c>
      <c r="AU368" s="246" t="s">
        <v>83</v>
      </c>
      <c r="AV368" s="14" t="s">
        <v>83</v>
      </c>
      <c r="AW368" s="14" t="s">
        <v>34</v>
      </c>
      <c r="AX368" s="14" t="s">
        <v>73</v>
      </c>
      <c r="AY368" s="246" t="s">
        <v>160</v>
      </c>
    </row>
    <row r="369" s="14" customFormat="1">
      <c r="A369" s="14"/>
      <c r="B369" s="236"/>
      <c r="C369" s="237"/>
      <c r="D369" s="227" t="s">
        <v>172</v>
      </c>
      <c r="E369" s="238" t="s">
        <v>19</v>
      </c>
      <c r="F369" s="239" t="s">
        <v>400</v>
      </c>
      <c r="G369" s="237"/>
      <c r="H369" s="240">
        <v>4.9000000000000004</v>
      </c>
      <c r="I369" s="241"/>
      <c r="J369" s="237"/>
      <c r="K369" s="237"/>
      <c r="L369" s="242"/>
      <c r="M369" s="243"/>
      <c r="N369" s="244"/>
      <c r="O369" s="244"/>
      <c r="P369" s="244"/>
      <c r="Q369" s="244"/>
      <c r="R369" s="244"/>
      <c r="S369" s="244"/>
      <c r="T369" s="245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46" t="s">
        <v>172</v>
      </c>
      <c r="AU369" s="246" t="s">
        <v>83</v>
      </c>
      <c r="AV369" s="14" t="s">
        <v>83</v>
      </c>
      <c r="AW369" s="14" t="s">
        <v>34</v>
      </c>
      <c r="AX369" s="14" t="s">
        <v>73</v>
      </c>
      <c r="AY369" s="246" t="s">
        <v>160</v>
      </c>
    </row>
    <row r="370" s="15" customFormat="1">
      <c r="A370" s="15"/>
      <c r="B370" s="247"/>
      <c r="C370" s="248"/>
      <c r="D370" s="227" t="s">
        <v>172</v>
      </c>
      <c r="E370" s="249" t="s">
        <v>114</v>
      </c>
      <c r="F370" s="250" t="s">
        <v>175</v>
      </c>
      <c r="G370" s="248"/>
      <c r="H370" s="251">
        <v>11.1</v>
      </c>
      <c r="I370" s="252"/>
      <c r="J370" s="248"/>
      <c r="K370" s="248"/>
      <c r="L370" s="253"/>
      <c r="M370" s="254"/>
      <c r="N370" s="255"/>
      <c r="O370" s="255"/>
      <c r="P370" s="255"/>
      <c r="Q370" s="255"/>
      <c r="R370" s="255"/>
      <c r="S370" s="255"/>
      <c r="T370" s="256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57" t="s">
        <v>172</v>
      </c>
      <c r="AU370" s="257" t="s">
        <v>83</v>
      </c>
      <c r="AV370" s="15" t="s">
        <v>168</v>
      </c>
      <c r="AW370" s="15" t="s">
        <v>34</v>
      </c>
      <c r="AX370" s="15" t="s">
        <v>81</v>
      </c>
      <c r="AY370" s="257" t="s">
        <v>160</v>
      </c>
    </row>
    <row r="371" s="2" customFormat="1" ht="16.5" customHeight="1">
      <c r="A371" s="40"/>
      <c r="B371" s="41"/>
      <c r="C371" s="258" t="s">
        <v>556</v>
      </c>
      <c r="D371" s="258" t="s">
        <v>465</v>
      </c>
      <c r="E371" s="259" t="s">
        <v>557</v>
      </c>
      <c r="F371" s="260" t="s">
        <v>558</v>
      </c>
      <c r="G371" s="261" t="s">
        <v>391</v>
      </c>
      <c r="H371" s="262">
        <v>12.210000000000001</v>
      </c>
      <c r="I371" s="263"/>
      <c r="J371" s="264">
        <f>ROUND(I371*H371,2)</f>
        <v>0</v>
      </c>
      <c r="K371" s="260" t="s">
        <v>19</v>
      </c>
      <c r="L371" s="265"/>
      <c r="M371" s="266" t="s">
        <v>19</v>
      </c>
      <c r="N371" s="267" t="s">
        <v>44</v>
      </c>
      <c r="O371" s="86"/>
      <c r="P371" s="216">
        <f>O371*H371</f>
        <v>0</v>
      </c>
      <c r="Q371" s="216">
        <v>0.00036000000000000002</v>
      </c>
      <c r="R371" s="216">
        <f>Q371*H371</f>
        <v>0.0043956000000000004</v>
      </c>
      <c r="S371" s="216">
        <v>0</v>
      </c>
      <c r="T371" s="217">
        <f>S371*H371</f>
        <v>0</v>
      </c>
      <c r="U371" s="40"/>
      <c r="V371" s="40"/>
      <c r="W371" s="40"/>
      <c r="X371" s="40"/>
      <c r="Y371" s="40"/>
      <c r="Z371" s="40"/>
      <c r="AA371" s="40"/>
      <c r="AB371" s="40"/>
      <c r="AC371" s="40"/>
      <c r="AD371" s="40"/>
      <c r="AE371" s="40"/>
      <c r="AR371" s="218" t="s">
        <v>353</v>
      </c>
      <c r="AT371" s="218" t="s">
        <v>465</v>
      </c>
      <c r="AU371" s="218" t="s">
        <v>83</v>
      </c>
      <c r="AY371" s="19" t="s">
        <v>160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9" t="s">
        <v>81</v>
      </c>
      <c r="BK371" s="219">
        <f>ROUND(I371*H371,2)</f>
        <v>0</v>
      </c>
      <c r="BL371" s="19" t="s">
        <v>259</v>
      </c>
      <c r="BM371" s="218" t="s">
        <v>559</v>
      </c>
    </row>
    <row r="372" s="14" customFormat="1">
      <c r="A372" s="14"/>
      <c r="B372" s="236"/>
      <c r="C372" s="237"/>
      <c r="D372" s="227" t="s">
        <v>172</v>
      </c>
      <c r="E372" s="238" t="s">
        <v>19</v>
      </c>
      <c r="F372" s="239" t="s">
        <v>560</v>
      </c>
      <c r="G372" s="237"/>
      <c r="H372" s="240">
        <v>12.210000000000001</v>
      </c>
      <c r="I372" s="241"/>
      <c r="J372" s="237"/>
      <c r="K372" s="237"/>
      <c r="L372" s="242"/>
      <c r="M372" s="243"/>
      <c r="N372" s="244"/>
      <c r="O372" s="244"/>
      <c r="P372" s="244"/>
      <c r="Q372" s="244"/>
      <c r="R372" s="244"/>
      <c r="S372" s="244"/>
      <c r="T372" s="245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46" t="s">
        <v>172</v>
      </c>
      <c r="AU372" s="246" t="s">
        <v>83</v>
      </c>
      <c r="AV372" s="14" t="s">
        <v>83</v>
      </c>
      <c r="AW372" s="14" t="s">
        <v>34</v>
      </c>
      <c r="AX372" s="14" t="s">
        <v>81</v>
      </c>
      <c r="AY372" s="246" t="s">
        <v>160</v>
      </c>
    </row>
    <row r="373" s="2" customFormat="1" ht="37.8" customHeight="1">
      <c r="A373" s="40"/>
      <c r="B373" s="41"/>
      <c r="C373" s="207" t="s">
        <v>561</v>
      </c>
      <c r="D373" s="207" t="s">
        <v>163</v>
      </c>
      <c r="E373" s="208" t="s">
        <v>562</v>
      </c>
      <c r="F373" s="209" t="s">
        <v>563</v>
      </c>
      <c r="G373" s="210" t="s">
        <v>391</v>
      </c>
      <c r="H373" s="211">
        <v>6.2000000000000002</v>
      </c>
      <c r="I373" s="212"/>
      <c r="J373" s="213">
        <f>ROUND(I373*H373,2)</f>
        <v>0</v>
      </c>
      <c r="K373" s="209" t="s">
        <v>167</v>
      </c>
      <c r="L373" s="46"/>
      <c r="M373" s="214" t="s">
        <v>19</v>
      </c>
      <c r="N373" s="215" t="s">
        <v>44</v>
      </c>
      <c r="O373" s="86"/>
      <c r="P373" s="216">
        <f>O373*H373</f>
        <v>0</v>
      </c>
      <c r="Q373" s="216">
        <v>0.0010200000000000001</v>
      </c>
      <c r="R373" s="216">
        <f>Q373*H373</f>
        <v>0.0063240000000000006</v>
      </c>
      <c r="S373" s="216">
        <v>0</v>
      </c>
      <c r="T373" s="217">
        <f>S373*H373</f>
        <v>0</v>
      </c>
      <c r="U373" s="40"/>
      <c r="V373" s="40"/>
      <c r="W373" s="40"/>
      <c r="X373" s="40"/>
      <c r="Y373" s="40"/>
      <c r="Z373" s="40"/>
      <c r="AA373" s="40"/>
      <c r="AB373" s="40"/>
      <c r="AC373" s="40"/>
      <c r="AD373" s="40"/>
      <c r="AE373" s="40"/>
      <c r="AR373" s="218" t="s">
        <v>259</v>
      </c>
      <c r="AT373" s="218" t="s">
        <v>163</v>
      </c>
      <c r="AU373" s="218" t="s">
        <v>83</v>
      </c>
      <c r="AY373" s="19" t="s">
        <v>160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19" t="s">
        <v>81</v>
      </c>
      <c r="BK373" s="219">
        <f>ROUND(I373*H373,2)</f>
        <v>0</v>
      </c>
      <c r="BL373" s="19" t="s">
        <v>259</v>
      </c>
      <c r="BM373" s="218" t="s">
        <v>564</v>
      </c>
    </row>
    <row r="374" s="2" customFormat="1">
      <c r="A374" s="40"/>
      <c r="B374" s="41"/>
      <c r="C374" s="42"/>
      <c r="D374" s="220" t="s">
        <v>170</v>
      </c>
      <c r="E374" s="42"/>
      <c r="F374" s="221" t="s">
        <v>565</v>
      </c>
      <c r="G374" s="42"/>
      <c r="H374" s="42"/>
      <c r="I374" s="222"/>
      <c r="J374" s="42"/>
      <c r="K374" s="42"/>
      <c r="L374" s="46"/>
      <c r="M374" s="223"/>
      <c r="N374" s="224"/>
      <c r="O374" s="86"/>
      <c r="P374" s="86"/>
      <c r="Q374" s="86"/>
      <c r="R374" s="86"/>
      <c r="S374" s="86"/>
      <c r="T374" s="87"/>
      <c r="U374" s="40"/>
      <c r="V374" s="40"/>
      <c r="W374" s="40"/>
      <c r="X374" s="40"/>
      <c r="Y374" s="40"/>
      <c r="Z374" s="40"/>
      <c r="AA374" s="40"/>
      <c r="AB374" s="40"/>
      <c r="AC374" s="40"/>
      <c r="AD374" s="40"/>
      <c r="AE374" s="40"/>
      <c r="AT374" s="19" t="s">
        <v>170</v>
      </c>
      <c r="AU374" s="19" t="s">
        <v>83</v>
      </c>
    </row>
    <row r="375" s="13" customFormat="1">
      <c r="A375" s="13"/>
      <c r="B375" s="225"/>
      <c r="C375" s="226"/>
      <c r="D375" s="227" t="s">
        <v>172</v>
      </c>
      <c r="E375" s="228" t="s">
        <v>19</v>
      </c>
      <c r="F375" s="229" t="s">
        <v>173</v>
      </c>
      <c r="G375" s="226"/>
      <c r="H375" s="228" t="s">
        <v>19</v>
      </c>
      <c r="I375" s="230"/>
      <c r="J375" s="226"/>
      <c r="K375" s="226"/>
      <c r="L375" s="231"/>
      <c r="M375" s="232"/>
      <c r="N375" s="233"/>
      <c r="O375" s="233"/>
      <c r="P375" s="233"/>
      <c r="Q375" s="233"/>
      <c r="R375" s="233"/>
      <c r="S375" s="233"/>
      <c r="T375" s="234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5" t="s">
        <v>172</v>
      </c>
      <c r="AU375" s="235" t="s">
        <v>83</v>
      </c>
      <c r="AV375" s="13" t="s">
        <v>81</v>
      </c>
      <c r="AW375" s="13" t="s">
        <v>34</v>
      </c>
      <c r="AX375" s="13" t="s">
        <v>73</v>
      </c>
      <c r="AY375" s="235" t="s">
        <v>160</v>
      </c>
    </row>
    <row r="376" s="14" customFormat="1">
      <c r="A376" s="14"/>
      <c r="B376" s="236"/>
      <c r="C376" s="237"/>
      <c r="D376" s="227" t="s">
        <v>172</v>
      </c>
      <c r="E376" s="238" t="s">
        <v>19</v>
      </c>
      <c r="F376" s="239" t="s">
        <v>566</v>
      </c>
      <c r="G376" s="237"/>
      <c r="H376" s="240">
        <v>3.5499999999999998</v>
      </c>
      <c r="I376" s="241"/>
      <c r="J376" s="237"/>
      <c r="K376" s="237"/>
      <c r="L376" s="242"/>
      <c r="M376" s="243"/>
      <c r="N376" s="244"/>
      <c r="O376" s="244"/>
      <c r="P376" s="244"/>
      <c r="Q376" s="244"/>
      <c r="R376" s="244"/>
      <c r="S376" s="244"/>
      <c r="T376" s="245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46" t="s">
        <v>172</v>
      </c>
      <c r="AU376" s="246" t="s">
        <v>83</v>
      </c>
      <c r="AV376" s="14" t="s">
        <v>83</v>
      </c>
      <c r="AW376" s="14" t="s">
        <v>34</v>
      </c>
      <c r="AX376" s="14" t="s">
        <v>73</v>
      </c>
      <c r="AY376" s="246" t="s">
        <v>160</v>
      </c>
    </row>
    <row r="377" s="14" customFormat="1">
      <c r="A377" s="14"/>
      <c r="B377" s="236"/>
      <c r="C377" s="237"/>
      <c r="D377" s="227" t="s">
        <v>172</v>
      </c>
      <c r="E377" s="238" t="s">
        <v>19</v>
      </c>
      <c r="F377" s="239" t="s">
        <v>567</v>
      </c>
      <c r="G377" s="237"/>
      <c r="H377" s="240">
        <v>2.6499999999999999</v>
      </c>
      <c r="I377" s="241"/>
      <c r="J377" s="237"/>
      <c r="K377" s="237"/>
      <c r="L377" s="242"/>
      <c r="M377" s="243"/>
      <c r="N377" s="244"/>
      <c r="O377" s="244"/>
      <c r="P377" s="244"/>
      <c r="Q377" s="244"/>
      <c r="R377" s="244"/>
      <c r="S377" s="244"/>
      <c r="T377" s="245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46" t="s">
        <v>172</v>
      </c>
      <c r="AU377" s="246" t="s">
        <v>83</v>
      </c>
      <c r="AV377" s="14" t="s">
        <v>83</v>
      </c>
      <c r="AW377" s="14" t="s">
        <v>34</v>
      </c>
      <c r="AX377" s="14" t="s">
        <v>73</v>
      </c>
      <c r="AY377" s="246" t="s">
        <v>160</v>
      </c>
    </row>
    <row r="378" s="15" customFormat="1">
      <c r="A378" s="15"/>
      <c r="B378" s="247"/>
      <c r="C378" s="248"/>
      <c r="D378" s="227" t="s">
        <v>172</v>
      </c>
      <c r="E378" s="249" t="s">
        <v>106</v>
      </c>
      <c r="F378" s="250" t="s">
        <v>175</v>
      </c>
      <c r="G378" s="248"/>
      <c r="H378" s="251">
        <v>6.2000000000000002</v>
      </c>
      <c r="I378" s="252"/>
      <c r="J378" s="248"/>
      <c r="K378" s="248"/>
      <c r="L378" s="253"/>
      <c r="M378" s="254"/>
      <c r="N378" s="255"/>
      <c r="O378" s="255"/>
      <c r="P378" s="255"/>
      <c r="Q378" s="255"/>
      <c r="R378" s="255"/>
      <c r="S378" s="255"/>
      <c r="T378" s="256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57" t="s">
        <v>172</v>
      </c>
      <c r="AU378" s="257" t="s">
        <v>83</v>
      </c>
      <c r="AV378" s="15" t="s">
        <v>168</v>
      </c>
      <c r="AW378" s="15" t="s">
        <v>34</v>
      </c>
      <c r="AX378" s="15" t="s">
        <v>81</v>
      </c>
      <c r="AY378" s="257" t="s">
        <v>160</v>
      </c>
    </row>
    <row r="379" s="2" customFormat="1" ht="37.8" customHeight="1">
      <c r="A379" s="40"/>
      <c r="B379" s="41"/>
      <c r="C379" s="207" t="s">
        <v>568</v>
      </c>
      <c r="D379" s="207" t="s">
        <v>163</v>
      </c>
      <c r="E379" s="208" t="s">
        <v>569</v>
      </c>
      <c r="F379" s="209" t="s">
        <v>570</v>
      </c>
      <c r="G379" s="210" t="s">
        <v>391</v>
      </c>
      <c r="H379" s="211">
        <v>5.2999999999999998</v>
      </c>
      <c r="I379" s="212"/>
      <c r="J379" s="213">
        <f>ROUND(I379*H379,2)</f>
        <v>0</v>
      </c>
      <c r="K379" s="209" t="s">
        <v>167</v>
      </c>
      <c r="L379" s="46"/>
      <c r="M379" s="214" t="s">
        <v>19</v>
      </c>
      <c r="N379" s="215" t="s">
        <v>44</v>
      </c>
      <c r="O379" s="86"/>
      <c r="P379" s="216">
        <f>O379*H379</f>
        <v>0</v>
      </c>
      <c r="Q379" s="216">
        <v>0.00075000000000000002</v>
      </c>
      <c r="R379" s="216">
        <f>Q379*H379</f>
        <v>0.0039750000000000002</v>
      </c>
      <c r="S379" s="216">
        <v>0</v>
      </c>
      <c r="T379" s="217">
        <f>S379*H379</f>
        <v>0</v>
      </c>
      <c r="U379" s="40"/>
      <c r="V379" s="40"/>
      <c r="W379" s="40"/>
      <c r="X379" s="40"/>
      <c r="Y379" s="40"/>
      <c r="Z379" s="40"/>
      <c r="AA379" s="40"/>
      <c r="AB379" s="40"/>
      <c r="AC379" s="40"/>
      <c r="AD379" s="40"/>
      <c r="AE379" s="40"/>
      <c r="AR379" s="218" t="s">
        <v>259</v>
      </c>
      <c r="AT379" s="218" t="s">
        <v>163</v>
      </c>
      <c r="AU379" s="218" t="s">
        <v>83</v>
      </c>
      <c r="AY379" s="19" t="s">
        <v>160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19" t="s">
        <v>81</v>
      </c>
      <c r="BK379" s="219">
        <f>ROUND(I379*H379,2)</f>
        <v>0</v>
      </c>
      <c r="BL379" s="19" t="s">
        <v>259</v>
      </c>
      <c r="BM379" s="218" t="s">
        <v>571</v>
      </c>
    </row>
    <row r="380" s="2" customFormat="1">
      <c r="A380" s="40"/>
      <c r="B380" s="41"/>
      <c r="C380" s="42"/>
      <c r="D380" s="220" t="s">
        <v>170</v>
      </c>
      <c r="E380" s="42"/>
      <c r="F380" s="221" t="s">
        <v>572</v>
      </c>
      <c r="G380" s="42"/>
      <c r="H380" s="42"/>
      <c r="I380" s="222"/>
      <c r="J380" s="42"/>
      <c r="K380" s="42"/>
      <c r="L380" s="46"/>
      <c r="M380" s="223"/>
      <c r="N380" s="224"/>
      <c r="O380" s="86"/>
      <c r="P380" s="86"/>
      <c r="Q380" s="86"/>
      <c r="R380" s="86"/>
      <c r="S380" s="86"/>
      <c r="T380" s="87"/>
      <c r="U380" s="40"/>
      <c r="V380" s="40"/>
      <c r="W380" s="40"/>
      <c r="X380" s="40"/>
      <c r="Y380" s="40"/>
      <c r="Z380" s="40"/>
      <c r="AA380" s="40"/>
      <c r="AB380" s="40"/>
      <c r="AC380" s="40"/>
      <c r="AD380" s="40"/>
      <c r="AE380" s="40"/>
      <c r="AT380" s="19" t="s">
        <v>170</v>
      </c>
      <c r="AU380" s="19" t="s">
        <v>83</v>
      </c>
    </row>
    <row r="381" s="13" customFormat="1">
      <c r="A381" s="13"/>
      <c r="B381" s="225"/>
      <c r="C381" s="226"/>
      <c r="D381" s="227" t="s">
        <v>172</v>
      </c>
      <c r="E381" s="228" t="s">
        <v>19</v>
      </c>
      <c r="F381" s="229" t="s">
        <v>173</v>
      </c>
      <c r="G381" s="226"/>
      <c r="H381" s="228" t="s">
        <v>19</v>
      </c>
      <c r="I381" s="230"/>
      <c r="J381" s="226"/>
      <c r="K381" s="226"/>
      <c r="L381" s="231"/>
      <c r="M381" s="232"/>
      <c r="N381" s="233"/>
      <c r="O381" s="233"/>
      <c r="P381" s="233"/>
      <c r="Q381" s="233"/>
      <c r="R381" s="233"/>
      <c r="S381" s="233"/>
      <c r="T381" s="234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5" t="s">
        <v>172</v>
      </c>
      <c r="AU381" s="235" t="s">
        <v>83</v>
      </c>
      <c r="AV381" s="13" t="s">
        <v>81</v>
      </c>
      <c r="AW381" s="13" t="s">
        <v>34</v>
      </c>
      <c r="AX381" s="13" t="s">
        <v>73</v>
      </c>
      <c r="AY381" s="235" t="s">
        <v>160</v>
      </c>
    </row>
    <row r="382" s="14" customFormat="1">
      <c r="A382" s="14"/>
      <c r="B382" s="236"/>
      <c r="C382" s="237"/>
      <c r="D382" s="227" t="s">
        <v>172</v>
      </c>
      <c r="E382" s="238" t="s">
        <v>19</v>
      </c>
      <c r="F382" s="239" t="s">
        <v>573</v>
      </c>
      <c r="G382" s="237"/>
      <c r="H382" s="240">
        <v>5.2999999999999998</v>
      </c>
      <c r="I382" s="241"/>
      <c r="J382" s="237"/>
      <c r="K382" s="237"/>
      <c r="L382" s="242"/>
      <c r="M382" s="243"/>
      <c r="N382" s="244"/>
      <c r="O382" s="244"/>
      <c r="P382" s="244"/>
      <c r="Q382" s="244"/>
      <c r="R382" s="244"/>
      <c r="S382" s="244"/>
      <c r="T382" s="245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46" t="s">
        <v>172</v>
      </c>
      <c r="AU382" s="246" t="s">
        <v>83</v>
      </c>
      <c r="AV382" s="14" t="s">
        <v>83</v>
      </c>
      <c r="AW382" s="14" t="s">
        <v>34</v>
      </c>
      <c r="AX382" s="14" t="s">
        <v>73</v>
      </c>
      <c r="AY382" s="246" t="s">
        <v>160</v>
      </c>
    </row>
    <row r="383" s="15" customFormat="1">
      <c r="A383" s="15"/>
      <c r="B383" s="247"/>
      <c r="C383" s="248"/>
      <c r="D383" s="227" t="s">
        <v>172</v>
      </c>
      <c r="E383" s="249" t="s">
        <v>108</v>
      </c>
      <c r="F383" s="250" t="s">
        <v>175</v>
      </c>
      <c r="G383" s="248"/>
      <c r="H383" s="251">
        <v>5.2999999999999998</v>
      </c>
      <c r="I383" s="252"/>
      <c r="J383" s="248"/>
      <c r="K383" s="248"/>
      <c r="L383" s="253"/>
      <c r="M383" s="254"/>
      <c r="N383" s="255"/>
      <c r="O383" s="255"/>
      <c r="P383" s="255"/>
      <c r="Q383" s="255"/>
      <c r="R383" s="255"/>
      <c r="S383" s="255"/>
      <c r="T383" s="256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57" t="s">
        <v>172</v>
      </c>
      <c r="AU383" s="257" t="s">
        <v>83</v>
      </c>
      <c r="AV383" s="15" t="s">
        <v>168</v>
      </c>
      <c r="AW383" s="15" t="s">
        <v>34</v>
      </c>
      <c r="AX383" s="15" t="s">
        <v>81</v>
      </c>
      <c r="AY383" s="257" t="s">
        <v>160</v>
      </c>
    </row>
    <row r="384" s="2" customFormat="1" ht="37.8" customHeight="1">
      <c r="A384" s="40"/>
      <c r="B384" s="41"/>
      <c r="C384" s="207" t="s">
        <v>574</v>
      </c>
      <c r="D384" s="207" t="s">
        <v>163</v>
      </c>
      <c r="E384" s="208" t="s">
        <v>575</v>
      </c>
      <c r="F384" s="209" t="s">
        <v>576</v>
      </c>
      <c r="G384" s="210" t="s">
        <v>391</v>
      </c>
      <c r="H384" s="211">
        <v>2.0499999999999998</v>
      </c>
      <c r="I384" s="212"/>
      <c r="J384" s="213">
        <f>ROUND(I384*H384,2)</f>
        <v>0</v>
      </c>
      <c r="K384" s="209" t="s">
        <v>167</v>
      </c>
      <c r="L384" s="46"/>
      <c r="M384" s="214" t="s">
        <v>19</v>
      </c>
      <c r="N384" s="215" t="s">
        <v>44</v>
      </c>
      <c r="O384" s="86"/>
      <c r="P384" s="216">
        <f>O384*H384</f>
        <v>0</v>
      </c>
      <c r="Q384" s="216">
        <v>0.00073999999999999999</v>
      </c>
      <c r="R384" s="216">
        <f>Q384*H384</f>
        <v>0.0015169999999999999</v>
      </c>
      <c r="S384" s="216">
        <v>0</v>
      </c>
      <c r="T384" s="217">
        <f>S384*H384</f>
        <v>0</v>
      </c>
      <c r="U384" s="40"/>
      <c r="V384" s="40"/>
      <c r="W384" s="40"/>
      <c r="X384" s="40"/>
      <c r="Y384" s="40"/>
      <c r="Z384" s="40"/>
      <c r="AA384" s="40"/>
      <c r="AB384" s="40"/>
      <c r="AC384" s="40"/>
      <c r="AD384" s="40"/>
      <c r="AE384" s="40"/>
      <c r="AR384" s="218" t="s">
        <v>259</v>
      </c>
      <c r="AT384" s="218" t="s">
        <v>163</v>
      </c>
      <c r="AU384" s="218" t="s">
        <v>83</v>
      </c>
      <c r="AY384" s="19" t="s">
        <v>160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9" t="s">
        <v>81</v>
      </c>
      <c r="BK384" s="219">
        <f>ROUND(I384*H384,2)</f>
        <v>0</v>
      </c>
      <c r="BL384" s="19" t="s">
        <v>259</v>
      </c>
      <c r="BM384" s="218" t="s">
        <v>577</v>
      </c>
    </row>
    <row r="385" s="2" customFormat="1">
      <c r="A385" s="40"/>
      <c r="B385" s="41"/>
      <c r="C385" s="42"/>
      <c r="D385" s="220" t="s">
        <v>170</v>
      </c>
      <c r="E385" s="42"/>
      <c r="F385" s="221" t="s">
        <v>578</v>
      </c>
      <c r="G385" s="42"/>
      <c r="H385" s="42"/>
      <c r="I385" s="222"/>
      <c r="J385" s="42"/>
      <c r="K385" s="42"/>
      <c r="L385" s="46"/>
      <c r="M385" s="223"/>
      <c r="N385" s="224"/>
      <c r="O385" s="86"/>
      <c r="P385" s="86"/>
      <c r="Q385" s="86"/>
      <c r="R385" s="86"/>
      <c r="S385" s="86"/>
      <c r="T385" s="87"/>
      <c r="U385" s="40"/>
      <c r="V385" s="40"/>
      <c r="W385" s="40"/>
      <c r="X385" s="40"/>
      <c r="Y385" s="40"/>
      <c r="Z385" s="40"/>
      <c r="AA385" s="40"/>
      <c r="AB385" s="40"/>
      <c r="AC385" s="40"/>
      <c r="AD385" s="40"/>
      <c r="AE385" s="40"/>
      <c r="AT385" s="19" t="s">
        <v>170</v>
      </c>
      <c r="AU385" s="19" t="s">
        <v>83</v>
      </c>
    </row>
    <row r="386" s="13" customFormat="1">
      <c r="A386" s="13"/>
      <c r="B386" s="225"/>
      <c r="C386" s="226"/>
      <c r="D386" s="227" t="s">
        <v>172</v>
      </c>
      <c r="E386" s="228" t="s">
        <v>19</v>
      </c>
      <c r="F386" s="229" t="s">
        <v>173</v>
      </c>
      <c r="G386" s="226"/>
      <c r="H386" s="228" t="s">
        <v>19</v>
      </c>
      <c r="I386" s="230"/>
      <c r="J386" s="226"/>
      <c r="K386" s="226"/>
      <c r="L386" s="231"/>
      <c r="M386" s="232"/>
      <c r="N386" s="233"/>
      <c r="O386" s="233"/>
      <c r="P386" s="233"/>
      <c r="Q386" s="233"/>
      <c r="R386" s="233"/>
      <c r="S386" s="233"/>
      <c r="T386" s="234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35" t="s">
        <v>172</v>
      </c>
      <c r="AU386" s="235" t="s">
        <v>83</v>
      </c>
      <c r="AV386" s="13" t="s">
        <v>81</v>
      </c>
      <c r="AW386" s="13" t="s">
        <v>34</v>
      </c>
      <c r="AX386" s="13" t="s">
        <v>73</v>
      </c>
      <c r="AY386" s="235" t="s">
        <v>160</v>
      </c>
    </row>
    <row r="387" s="14" customFormat="1">
      <c r="A387" s="14"/>
      <c r="B387" s="236"/>
      <c r="C387" s="237"/>
      <c r="D387" s="227" t="s">
        <v>172</v>
      </c>
      <c r="E387" s="238" t="s">
        <v>19</v>
      </c>
      <c r="F387" s="239" t="s">
        <v>579</v>
      </c>
      <c r="G387" s="237"/>
      <c r="H387" s="240">
        <v>2.0499999999999998</v>
      </c>
      <c r="I387" s="241"/>
      <c r="J387" s="237"/>
      <c r="K387" s="237"/>
      <c r="L387" s="242"/>
      <c r="M387" s="243"/>
      <c r="N387" s="244"/>
      <c r="O387" s="244"/>
      <c r="P387" s="244"/>
      <c r="Q387" s="244"/>
      <c r="R387" s="244"/>
      <c r="S387" s="244"/>
      <c r="T387" s="245"/>
      <c r="U387" s="14"/>
      <c r="V387" s="14"/>
      <c r="W387" s="14"/>
      <c r="X387" s="14"/>
      <c r="Y387" s="14"/>
      <c r="Z387" s="14"/>
      <c r="AA387" s="14"/>
      <c r="AB387" s="14"/>
      <c r="AC387" s="14"/>
      <c r="AD387" s="14"/>
      <c r="AE387" s="14"/>
      <c r="AT387" s="246" t="s">
        <v>172</v>
      </c>
      <c r="AU387" s="246" t="s">
        <v>83</v>
      </c>
      <c r="AV387" s="14" t="s">
        <v>83</v>
      </c>
      <c r="AW387" s="14" t="s">
        <v>34</v>
      </c>
      <c r="AX387" s="14" t="s">
        <v>73</v>
      </c>
      <c r="AY387" s="246" t="s">
        <v>160</v>
      </c>
    </row>
    <row r="388" s="15" customFormat="1">
      <c r="A388" s="15"/>
      <c r="B388" s="247"/>
      <c r="C388" s="248"/>
      <c r="D388" s="227" t="s">
        <v>172</v>
      </c>
      <c r="E388" s="249" t="s">
        <v>110</v>
      </c>
      <c r="F388" s="250" t="s">
        <v>175</v>
      </c>
      <c r="G388" s="248"/>
      <c r="H388" s="251">
        <v>2.0499999999999998</v>
      </c>
      <c r="I388" s="252"/>
      <c r="J388" s="248"/>
      <c r="K388" s="248"/>
      <c r="L388" s="253"/>
      <c r="M388" s="254"/>
      <c r="N388" s="255"/>
      <c r="O388" s="255"/>
      <c r="P388" s="255"/>
      <c r="Q388" s="255"/>
      <c r="R388" s="255"/>
      <c r="S388" s="255"/>
      <c r="T388" s="256"/>
      <c r="U388" s="15"/>
      <c r="V388" s="15"/>
      <c r="W388" s="15"/>
      <c r="X388" s="15"/>
      <c r="Y388" s="15"/>
      <c r="Z388" s="15"/>
      <c r="AA388" s="15"/>
      <c r="AB388" s="15"/>
      <c r="AC388" s="15"/>
      <c r="AD388" s="15"/>
      <c r="AE388" s="15"/>
      <c r="AT388" s="257" t="s">
        <v>172</v>
      </c>
      <c r="AU388" s="257" t="s">
        <v>83</v>
      </c>
      <c r="AV388" s="15" t="s">
        <v>168</v>
      </c>
      <c r="AW388" s="15" t="s">
        <v>34</v>
      </c>
      <c r="AX388" s="15" t="s">
        <v>81</v>
      </c>
      <c r="AY388" s="257" t="s">
        <v>160</v>
      </c>
    </row>
    <row r="389" s="2" customFormat="1" ht="37.8" customHeight="1">
      <c r="A389" s="40"/>
      <c r="B389" s="41"/>
      <c r="C389" s="207" t="s">
        <v>580</v>
      </c>
      <c r="D389" s="207" t="s">
        <v>163</v>
      </c>
      <c r="E389" s="208" t="s">
        <v>581</v>
      </c>
      <c r="F389" s="209" t="s">
        <v>582</v>
      </c>
      <c r="G389" s="210" t="s">
        <v>166</v>
      </c>
      <c r="H389" s="211">
        <v>2.2400000000000002</v>
      </c>
      <c r="I389" s="212"/>
      <c r="J389" s="213">
        <f>ROUND(I389*H389,2)</f>
        <v>0</v>
      </c>
      <c r="K389" s="209" t="s">
        <v>167</v>
      </c>
      <c r="L389" s="46"/>
      <c r="M389" s="214" t="s">
        <v>19</v>
      </c>
      <c r="N389" s="215" t="s">
        <v>44</v>
      </c>
      <c r="O389" s="86"/>
      <c r="P389" s="216">
        <f>O389*H389</f>
        <v>0</v>
      </c>
      <c r="Q389" s="216">
        <v>0.0060000000000000001</v>
      </c>
      <c r="R389" s="216">
        <f>Q389*H389</f>
        <v>0.013440000000000002</v>
      </c>
      <c r="S389" s="216">
        <v>0</v>
      </c>
      <c r="T389" s="217">
        <f>S389*H389</f>
        <v>0</v>
      </c>
      <c r="U389" s="40"/>
      <c r="V389" s="40"/>
      <c r="W389" s="40"/>
      <c r="X389" s="40"/>
      <c r="Y389" s="40"/>
      <c r="Z389" s="40"/>
      <c r="AA389" s="40"/>
      <c r="AB389" s="40"/>
      <c r="AC389" s="40"/>
      <c r="AD389" s="40"/>
      <c r="AE389" s="40"/>
      <c r="AR389" s="218" t="s">
        <v>259</v>
      </c>
      <c r="AT389" s="218" t="s">
        <v>163</v>
      </c>
      <c r="AU389" s="218" t="s">
        <v>83</v>
      </c>
      <c r="AY389" s="19" t="s">
        <v>160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9" t="s">
        <v>81</v>
      </c>
      <c r="BK389" s="219">
        <f>ROUND(I389*H389,2)</f>
        <v>0</v>
      </c>
      <c r="BL389" s="19" t="s">
        <v>259</v>
      </c>
      <c r="BM389" s="218" t="s">
        <v>583</v>
      </c>
    </row>
    <row r="390" s="2" customFormat="1">
      <c r="A390" s="40"/>
      <c r="B390" s="41"/>
      <c r="C390" s="42"/>
      <c r="D390" s="220" t="s">
        <v>170</v>
      </c>
      <c r="E390" s="42"/>
      <c r="F390" s="221" t="s">
        <v>584</v>
      </c>
      <c r="G390" s="42"/>
      <c r="H390" s="42"/>
      <c r="I390" s="222"/>
      <c r="J390" s="42"/>
      <c r="K390" s="42"/>
      <c r="L390" s="46"/>
      <c r="M390" s="223"/>
      <c r="N390" s="224"/>
      <c r="O390" s="86"/>
      <c r="P390" s="86"/>
      <c r="Q390" s="86"/>
      <c r="R390" s="86"/>
      <c r="S390" s="86"/>
      <c r="T390" s="87"/>
      <c r="U390" s="40"/>
      <c r="V390" s="40"/>
      <c r="W390" s="40"/>
      <c r="X390" s="40"/>
      <c r="Y390" s="40"/>
      <c r="Z390" s="40"/>
      <c r="AA390" s="40"/>
      <c r="AB390" s="40"/>
      <c r="AC390" s="40"/>
      <c r="AD390" s="40"/>
      <c r="AE390" s="40"/>
      <c r="AT390" s="19" t="s">
        <v>170</v>
      </c>
      <c r="AU390" s="19" t="s">
        <v>83</v>
      </c>
    </row>
    <row r="391" s="13" customFormat="1">
      <c r="A391" s="13"/>
      <c r="B391" s="225"/>
      <c r="C391" s="226"/>
      <c r="D391" s="227" t="s">
        <v>172</v>
      </c>
      <c r="E391" s="228" t="s">
        <v>19</v>
      </c>
      <c r="F391" s="229" t="s">
        <v>173</v>
      </c>
      <c r="G391" s="226"/>
      <c r="H391" s="228" t="s">
        <v>19</v>
      </c>
      <c r="I391" s="230"/>
      <c r="J391" s="226"/>
      <c r="K391" s="226"/>
      <c r="L391" s="231"/>
      <c r="M391" s="232"/>
      <c r="N391" s="233"/>
      <c r="O391" s="233"/>
      <c r="P391" s="233"/>
      <c r="Q391" s="233"/>
      <c r="R391" s="233"/>
      <c r="S391" s="233"/>
      <c r="T391" s="234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5" t="s">
        <v>172</v>
      </c>
      <c r="AU391" s="235" t="s">
        <v>83</v>
      </c>
      <c r="AV391" s="13" t="s">
        <v>81</v>
      </c>
      <c r="AW391" s="13" t="s">
        <v>34</v>
      </c>
      <c r="AX391" s="13" t="s">
        <v>73</v>
      </c>
      <c r="AY391" s="235" t="s">
        <v>160</v>
      </c>
    </row>
    <row r="392" s="14" customFormat="1">
      <c r="A392" s="14"/>
      <c r="B392" s="236"/>
      <c r="C392" s="237"/>
      <c r="D392" s="227" t="s">
        <v>172</v>
      </c>
      <c r="E392" s="238" t="s">
        <v>19</v>
      </c>
      <c r="F392" s="239" t="s">
        <v>585</v>
      </c>
      <c r="G392" s="237"/>
      <c r="H392" s="240">
        <v>2.2400000000000002</v>
      </c>
      <c r="I392" s="241"/>
      <c r="J392" s="237"/>
      <c r="K392" s="237"/>
      <c r="L392" s="242"/>
      <c r="M392" s="243"/>
      <c r="N392" s="244"/>
      <c r="O392" s="244"/>
      <c r="P392" s="244"/>
      <c r="Q392" s="244"/>
      <c r="R392" s="244"/>
      <c r="S392" s="244"/>
      <c r="T392" s="245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46" t="s">
        <v>172</v>
      </c>
      <c r="AU392" s="246" t="s">
        <v>83</v>
      </c>
      <c r="AV392" s="14" t="s">
        <v>83</v>
      </c>
      <c r="AW392" s="14" t="s">
        <v>34</v>
      </c>
      <c r="AX392" s="14" t="s">
        <v>73</v>
      </c>
      <c r="AY392" s="246" t="s">
        <v>160</v>
      </c>
    </row>
    <row r="393" s="15" customFormat="1">
      <c r="A393" s="15"/>
      <c r="B393" s="247"/>
      <c r="C393" s="248"/>
      <c r="D393" s="227" t="s">
        <v>172</v>
      </c>
      <c r="E393" s="249" t="s">
        <v>112</v>
      </c>
      <c r="F393" s="250" t="s">
        <v>175</v>
      </c>
      <c r="G393" s="248"/>
      <c r="H393" s="251">
        <v>2.2400000000000002</v>
      </c>
      <c r="I393" s="252"/>
      <c r="J393" s="248"/>
      <c r="K393" s="248"/>
      <c r="L393" s="253"/>
      <c r="M393" s="254"/>
      <c r="N393" s="255"/>
      <c r="O393" s="255"/>
      <c r="P393" s="255"/>
      <c r="Q393" s="255"/>
      <c r="R393" s="255"/>
      <c r="S393" s="255"/>
      <c r="T393" s="256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57" t="s">
        <v>172</v>
      </c>
      <c r="AU393" s="257" t="s">
        <v>83</v>
      </c>
      <c r="AV393" s="15" t="s">
        <v>168</v>
      </c>
      <c r="AW393" s="15" t="s">
        <v>34</v>
      </c>
      <c r="AX393" s="15" t="s">
        <v>81</v>
      </c>
      <c r="AY393" s="257" t="s">
        <v>160</v>
      </c>
    </row>
    <row r="394" s="2" customFormat="1" ht="33" customHeight="1">
      <c r="A394" s="40"/>
      <c r="B394" s="41"/>
      <c r="C394" s="258" t="s">
        <v>586</v>
      </c>
      <c r="D394" s="258" t="s">
        <v>465</v>
      </c>
      <c r="E394" s="259" t="s">
        <v>587</v>
      </c>
      <c r="F394" s="260" t="s">
        <v>588</v>
      </c>
      <c r="G394" s="261" t="s">
        <v>166</v>
      </c>
      <c r="H394" s="262">
        <v>5.7229999999999999</v>
      </c>
      <c r="I394" s="263"/>
      <c r="J394" s="264">
        <f>ROUND(I394*H394,2)</f>
        <v>0</v>
      </c>
      <c r="K394" s="260" t="s">
        <v>167</v>
      </c>
      <c r="L394" s="265"/>
      <c r="M394" s="266" t="s">
        <v>19</v>
      </c>
      <c r="N394" s="267" t="s">
        <v>44</v>
      </c>
      <c r="O394" s="86"/>
      <c r="P394" s="216">
        <f>O394*H394</f>
        <v>0</v>
      </c>
      <c r="Q394" s="216">
        <v>0.021999999999999999</v>
      </c>
      <c r="R394" s="216">
        <f>Q394*H394</f>
        <v>0.12590599999999999</v>
      </c>
      <c r="S394" s="216">
        <v>0</v>
      </c>
      <c r="T394" s="217">
        <f>S394*H394</f>
        <v>0</v>
      </c>
      <c r="U394" s="40"/>
      <c r="V394" s="40"/>
      <c r="W394" s="40"/>
      <c r="X394" s="40"/>
      <c r="Y394" s="40"/>
      <c r="Z394" s="40"/>
      <c r="AA394" s="40"/>
      <c r="AB394" s="40"/>
      <c r="AC394" s="40"/>
      <c r="AD394" s="40"/>
      <c r="AE394" s="40"/>
      <c r="AR394" s="218" t="s">
        <v>353</v>
      </c>
      <c r="AT394" s="218" t="s">
        <v>465</v>
      </c>
      <c r="AU394" s="218" t="s">
        <v>83</v>
      </c>
      <c r="AY394" s="19" t="s">
        <v>160</v>
      </c>
      <c r="BE394" s="219">
        <f>IF(N394="základní",J394,0)</f>
        <v>0</v>
      </c>
      <c r="BF394" s="219">
        <f>IF(N394="snížená",J394,0)</f>
        <v>0</v>
      </c>
      <c r="BG394" s="219">
        <f>IF(N394="zákl. přenesená",J394,0)</f>
        <v>0</v>
      </c>
      <c r="BH394" s="219">
        <f>IF(N394="sníž. přenesená",J394,0)</f>
        <v>0</v>
      </c>
      <c r="BI394" s="219">
        <f>IF(N394="nulová",J394,0)</f>
        <v>0</v>
      </c>
      <c r="BJ394" s="19" t="s">
        <v>81</v>
      </c>
      <c r="BK394" s="219">
        <f>ROUND(I394*H394,2)</f>
        <v>0</v>
      </c>
      <c r="BL394" s="19" t="s">
        <v>259</v>
      </c>
      <c r="BM394" s="218" t="s">
        <v>589</v>
      </c>
    </row>
    <row r="395" s="14" customFormat="1">
      <c r="A395" s="14"/>
      <c r="B395" s="236"/>
      <c r="C395" s="237"/>
      <c r="D395" s="227" t="s">
        <v>172</v>
      </c>
      <c r="E395" s="238" t="s">
        <v>19</v>
      </c>
      <c r="F395" s="239" t="s">
        <v>590</v>
      </c>
      <c r="G395" s="237"/>
      <c r="H395" s="240">
        <v>2.0459999999999998</v>
      </c>
      <c r="I395" s="241"/>
      <c r="J395" s="237"/>
      <c r="K395" s="237"/>
      <c r="L395" s="242"/>
      <c r="M395" s="243"/>
      <c r="N395" s="244"/>
      <c r="O395" s="244"/>
      <c r="P395" s="244"/>
      <c r="Q395" s="244"/>
      <c r="R395" s="244"/>
      <c r="S395" s="244"/>
      <c r="T395" s="245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46" t="s">
        <v>172</v>
      </c>
      <c r="AU395" s="246" t="s">
        <v>83</v>
      </c>
      <c r="AV395" s="14" t="s">
        <v>83</v>
      </c>
      <c r="AW395" s="14" t="s">
        <v>34</v>
      </c>
      <c r="AX395" s="14" t="s">
        <v>73</v>
      </c>
      <c r="AY395" s="246" t="s">
        <v>160</v>
      </c>
    </row>
    <row r="396" s="14" customFormat="1">
      <c r="A396" s="14"/>
      <c r="B396" s="236"/>
      <c r="C396" s="237"/>
      <c r="D396" s="227" t="s">
        <v>172</v>
      </c>
      <c r="E396" s="238" t="s">
        <v>19</v>
      </c>
      <c r="F396" s="239" t="s">
        <v>591</v>
      </c>
      <c r="G396" s="237"/>
      <c r="H396" s="240">
        <v>0.875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172</v>
      </c>
      <c r="AU396" s="246" t="s">
        <v>83</v>
      </c>
      <c r="AV396" s="14" t="s">
        <v>83</v>
      </c>
      <c r="AW396" s="14" t="s">
        <v>34</v>
      </c>
      <c r="AX396" s="14" t="s">
        <v>73</v>
      </c>
      <c r="AY396" s="246" t="s">
        <v>160</v>
      </c>
    </row>
    <row r="397" s="14" customFormat="1">
      <c r="A397" s="14"/>
      <c r="B397" s="236"/>
      <c r="C397" s="237"/>
      <c r="D397" s="227" t="s">
        <v>172</v>
      </c>
      <c r="E397" s="238" t="s">
        <v>19</v>
      </c>
      <c r="F397" s="239" t="s">
        <v>592</v>
      </c>
      <c r="G397" s="237"/>
      <c r="H397" s="240">
        <v>0.33800000000000002</v>
      </c>
      <c r="I397" s="241"/>
      <c r="J397" s="237"/>
      <c r="K397" s="237"/>
      <c r="L397" s="242"/>
      <c r="M397" s="243"/>
      <c r="N397" s="244"/>
      <c r="O397" s="244"/>
      <c r="P397" s="244"/>
      <c r="Q397" s="244"/>
      <c r="R397" s="244"/>
      <c r="S397" s="244"/>
      <c r="T397" s="245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46" t="s">
        <v>172</v>
      </c>
      <c r="AU397" s="246" t="s">
        <v>83</v>
      </c>
      <c r="AV397" s="14" t="s">
        <v>83</v>
      </c>
      <c r="AW397" s="14" t="s">
        <v>34</v>
      </c>
      <c r="AX397" s="14" t="s">
        <v>73</v>
      </c>
      <c r="AY397" s="246" t="s">
        <v>160</v>
      </c>
    </row>
    <row r="398" s="14" customFormat="1">
      <c r="A398" s="14"/>
      <c r="B398" s="236"/>
      <c r="C398" s="237"/>
      <c r="D398" s="227" t="s">
        <v>172</v>
      </c>
      <c r="E398" s="238" t="s">
        <v>19</v>
      </c>
      <c r="F398" s="239" t="s">
        <v>593</v>
      </c>
      <c r="G398" s="237"/>
      <c r="H398" s="240">
        <v>2.464</v>
      </c>
      <c r="I398" s="241"/>
      <c r="J398" s="237"/>
      <c r="K398" s="237"/>
      <c r="L398" s="242"/>
      <c r="M398" s="243"/>
      <c r="N398" s="244"/>
      <c r="O398" s="244"/>
      <c r="P398" s="244"/>
      <c r="Q398" s="244"/>
      <c r="R398" s="244"/>
      <c r="S398" s="244"/>
      <c r="T398" s="245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46" t="s">
        <v>172</v>
      </c>
      <c r="AU398" s="246" t="s">
        <v>83</v>
      </c>
      <c r="AV398" s="14" t="s">
        <v>83</v>
      </c>
      <c r="AW398" s="14" t="s">
        <v>34</v>
      </c>
      <c r="AX398" s="14" t="s">
        <v>73</v>
      </c>
      <c r="AY398" s="246" t="s">
        <v>160</v>
      </c>
    </row>
    <row r="399" s="15" customFormat="1">
      <c r="A399" s="15"/>
      <c r="B399" s="247"/>
      <c r="C399" s="248"/>
      <c r="D399" s="227" t="s">
        <v>172</v>
      </c>
      <c r="E399" s="249" t="s">
        <v>19</v>
      </c>
      <c r="F399" s="250" t="s">
        <v>175</v>
      </c>
      <c r="G399" s="248"/>
      <c r="H399" s="251">
        <v>5.7229999999999999</v>
      </c>
      <c r="I399" s="252"/>
      <c r="J399" s="248"/>
      <c r="K399" s="248"/>
      <c r="L399" s="253"/>
      <c r="M399" s="254"/>
      <c r="N399" s="255"/>
      <c r="O399" s="255"/>
      <c r="P399" s="255"/>
      <c r="Q399" s="255"/>
      <c r="R399" s="255"/>
      <c r="S399" s="255"/>
      <c r="T399" s="256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57" t="s">
        <v>172</v>
      </c>
      <c r="AU399" s="257" t="s">
        <v>83</v>
      </c>
      <c r="AV399" s="15" t="s">
        <v>168</v>
      </c>
      <c r="AW399" s="15" t="s">
        <v>34</v>
      </c>
      <c r="AX399" s="15" t="s">
        <v>81</v>
      </c>
      <c r="AY399" s="257" t="s">
        <v>160</v>
      </c>
    </row>
    <row r="400" s="2" customFormat="1" ht="33" customHeight="1">
      <c r="A400" s="40"/>
      <c r="B400" s="41"/>
      <c r="C400" s="207" t="s">
        <v>594</v>
      </c>
      <c r="D400" s="207" t="s">
        <v>163</v>
      </c>
      <c r="E400" s="208" t="s">
        <v>595</v>
      </c>
      <c r="F400" s="209" t="s">
        <v>596</v>
      </c>
      <c r="G400" s="210" t="s">
        <v>166</v>
      </c>
      <c r="H400" s="211">
        <v>2.2400000000000002</v>
      </c>
      <c r="I400" s="212"/>
      <c r="J400" s="213">
        <f>ROUND(I400*H400,2)</f>
        <v>0</v>
      </c>
      <c r="K400" s="209" t="s">
        <v>167</v>
      </c>
      <c r="L400" s="46"/>
      <c r="M400" s="214" t="s">
        <v>19</v>
      </c>
      <c r="N400" s="215" t="s">
        <v>44</v>
      </c>
      <c r="O400" s="86"/>
      <c r="P400" s="216">
        <f>O400*H400</f>
        <v>0</v>
      </c>
      <c r="Q400" s="216">
        <v>0</v>
      </c>
      <c r="R400" s="216">
        <f>Q400*H400</f>
        <v>0</v>
      </c>
      <c r="S400" s="216">
        <v>0</v>
      </c>
      <c r="T400" s="217">
        <f>S400*H400</f>
        <v>0</v>
      </c>
      <c r="U400" s="40"/>
      <c r="V400" s="40"/>
      <c r="W400" s="40"/>
      <c r="X400" s="40"/>
      <c r="Y400" s="40"/>
      <c r="Z400" s="40"/>
      <c r="AA400" s="40"/>
      <c r="AB400" s="40"/>
      <c r="AC400" s="40"/>
      <c r="AD400" s="40"/>
      <c r="AE400" s="40"/>
      <c r="AR400" s="218" t="s">
        <v>259</v>
      </c>
      <c r="AT400" s="218" t="s">
        <v>163</v>
      </c>
      <c r="AU400" s="218" t="s">
        <v>83</v>
      </c>
      <c r="AY400" s="19" t="s">
        <v>160</v>
      </c>
      <c r="BE400" s="219">
        <f>IF(N400="základní",J400,0)</f>
        <v>0</v>
      </c>
      <c r="BF400" s="219">
        <f>IF(N400="snížená",J400,0)</f>
        <v>0</v>
      </c>
      <c r="BG400" s="219">
        <f>IF(N400="zákl. přenesená",J400,0)</f>
        <v>0</v>
      </c>
      <c r="BH400" s="219">
        <f>IF(N400="sníž. přenesená",J400,0)</f>
        <v>0</v>
      </c>
      <c r="BI400" s="219">
        <f>IF(N400="nulová",J400,0)</f>
        <v>0</v>
      </c>
      <c r="BJ400" s="19" t="s">
        <v>81</v>
      </c>
      <c r="BK400" s="219">
        <f>ROUND(I400*H400,2)</f>
        <v>0</v>
      </c>
      <c r="BL400" s="19" t="s">
        <v>259</v>
      </c>
      <c r="BM400" s="218" t="s">
        <v>597</v>
      </c>
    </row>
    <row r="401" s="2" customFormat="1">
      <c r="A401" s="40"/>
      <c r="B401" s="41"/>
      <c r="C401" s="42"/>
      <c r="D401" s="220" t="s">
        <v>170</v>
      </c>
      <c r="E401" s="42"/>
      <c r="F401" s="221" t="s">
        <v>598</v>
      </c>
      <c r="G401" s="42"/>
      <c r="H401" s="42"/>
      <c r="I401" s="222"/>
      <c r="J401" s="42"/>
      <c r="K401" s="42"/>
      <c r="L401" s="46"/>
      <c r="M401" s="223"/>
      <c r="N401" s="224"/>
      <c r="O401" s="86"/>
      <c r="P401" s="86"/>
      <c r="Q401" s="86"/>
      <c r="R401" s="86"/>
      <c r="S401" s="86"/>
      <c r="T401" s="87"/>
      <c r="U401" s="40"/>
      <c r="V401" s="40"/>
      <c r="W401" s="40"/>
      <c r="X401" s="40"/>
      <c r="Y401" s="40"/>
      <c r="Z401" s="40"/>
      <c r="AA401" s="40"/>
      <c r="AB401" s="40"/>
      <c r="AC401" s="40"/>
      <c r="AD401" s="40"/>
      <c r="AE401" s="40"/>
      <c r="AT401" s="19" t="s">
        <v>170</v>
      </c>
      <c r="AU401" s="19" t="s">
        <v>83</v>
      </c>
    </row>
    <row r="402" s="14" customFormat="1">
      <c r="A402" s="14"/>
      <c r="B402" s="236"/>
      <c r="C402" s="237"/>
      <c r="D402" s="227" t="s">
        <v>172</v>
      </c>
      <c r="E402" s="238" t="s">
        <v>19</v>
      </c>
      <c r="F402" s="239" t="s">
        <v>112</v>
      </c>
      <c r="G402" s="237"/>
      <c r="H402" s="240">
        <v>2.2400000000000002</v>
      </c>
      <c r="I402" s="241"/>
      <c r="J402" s="237"/>
      <c r="K402" s="237"/>
      <c r="L402" s="242"/>
      <c r="M402" s="243"/>
      <c r="N402" s="244"/>
      <c r="O402" s="244"/>
      <c r="P402" s="244"/>
      <c r="Q402" s="244"/>
      <c r="R402" s="244"/>
      <c r="S402" s="244"/>
      <c r="T402" s="245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46" t="s">
        <v>172</v>
      </c>
      <c r="AU402" s="246" t="s">
        <v>83</v>
      </c>
      <c r="AV402" s="14" t="s">
        <v>83</v>
      </c>
      <c r="AW402" s="14" t="s">
        <v>34</v>
      </c>
      <c r="AX402" s="14" t="s">
        <v>81</v>
      </c>
      <c r="AY402" s="246" t="s">
        <v>160</v>
      </c>
    </row>
    <row r="403" s="2" customFormat="1" ht="49.05" customHeight="1">
      <c r="A403" s="40"/>
      <c r="B403" s="41"/>
      <c r="C403" s="207" t="s">
        <v>599</v>
      </c>
      <c r="D403" s="207" t="s">
        <v>163</v>
      </c>
      <c r="E403" s="208" t="s">
        <v>600</v>
      </c>
      <c r="F403" s="209" t="s">
        <v>601</v>
      </c>
      <c r="G403" s="210" t="s">
        <v>208</v>
      </c>
      <c r="H403" s="211">
        <v>0.19800000000000001</v>
      </c>
      <c r="I403" s="212"/>
      <c r="J403" s="213">
        <f>ROUND(I403*H403,2)</f>
        <v>0</v>
      </c>
      <c r="K403" s="209" t="s">
        <v>167</v>
      </c>
      <c r="L403" s="46"/>
      <c r="M403" s="214" t="s">
        <v>19</v>
      </c>
      <c r="N403" s="215" t="s">
        <v>44</v>
      </c>
      <c r="O403" s="86"/>
      <c r="P403" s="216">
        <f>O403*H403</f>
        <v>0</v>
      </c>
      <c r="Q403" s="216">
        <v>0</v>
      </c>
      <c r="R403" s="216">
        <f>Q403*H403</f>
        <v>0</v>
      </c>
      <c r="S403" s="216">
        <v>0</v>
      </c>
      <c r="T403" s="217">
        <f>S403*H403</f>
        <v>0</v>
      </c>
      <c r="U403" s="40"/>
      <c r="V403" s="40"/>
      <c r="W403" s="40"/>
      <c r="X403" s="40"/>
      <c r="Y403" s="40"/>
      <c r="Z403" s="40"/>
      <c r="AA403" s="40"/>
      <c r="AB403" s="40"/>
      <c r="AC403" s="40"/>
      <c r="AD403" s="40"/>
      <c r="AE403" s="40"/>
      <c r="AR403" s="218" t="s">
        <v>259</v>
      </c>
      <c r="AT403" s="218" t="s">
        <v>163</v>
      </c>
      <c r="AU403" s="218" t="s">
        <v>83</v>
      </c>
      <c r="AY403" s="19" t="s">
        <v>160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9" t="s">
        <v>81</v>
      </c>
      <c r="BK403" s="219">
        <f>ROUND(I403*H403,2)</f>
        <v>0</v>
      </c>
      <c r="BL403" s="19" t="s">
        <v>259</v>
      </c>
      <c r="BM403" s="218" t="s">
        <v>602</v>
      </c>
    </row>
    <row r="404" s="2" customFormat="1">
      <c r="A404" s="40"/>
      <c r="B404" s="41"/>
      <c r="C404" s="42"/>
      <c r="D404" s="220" t="s">
        <v>170</v>
      </c>
      <c r="E404" s="42"/>
      <c r="F404" s="221" t="s">
        <v>603</v>
      </c>
      <c r="G404" s="42"/>
      <c r="H404" s="42"/>
      <c r="I404" s="222"/>
      <c r="J404" s="42"/>
      <c r="K404" s="42"/>
      <c r="L404" s="46"/>
      <c r="M404" s="223"/>
      <c r="N404" s="224"/>
      <c r="O404" s="86"/>
      <c r="P404" s="86"/>
      <c r="Q404" s="86"/>
      <c r="R404" s="86"/>
      <c r="S404" s="86"/>
      <c r="T404" s="87"/>
      <c r="U404" s="40"/>
      <c r="V404" s="40"/>
      <c r="W404" s="40"/>
      <c r="X404" s="40"/>
      <c r="Y404" s="40"/>
      <c r="Z404" s="40"/>
      <c r="AA404" s="40"/>
      <c r="AB404" s="40"/>
      <c r="AC404" s="40"/>
      <c r="AD404" s="40"/>
      <c r="AE404" s="40"/>
      <c r="AT404" s="19" t="s">
        <v>170</v>
      </c>
      <c r="AU404" s="19" t="s">
        <v>83</v>
      </c>
    </row>
    <row r="405" s="12" customFormat="1" ht="22.8" customHeight="1">
      <c r="A405" s="12"/>
      <c r="B405" s="191"/>
      <c r="C405" s="192"/>
      <c r="D405" s="193" t="s">
        <v>72</v>
      </c>
      <c r="E405" s="205" t="s">
        <v>604</v>
      </c>
      <c r="F405" s="205" t="s">
        <v>605</v>
      </c>
      <c r="G405" s="192"/>
      <c r="H405" s="192"/>
      <c r="I405" s="195"/>
      <c r="J405" s="206">
        <f>BK405</f>
        <v>0</v>
      </c>
      <c r="K405" s="192"/>
      <c r="L405" s="197"/>
      <c r="M405" s="198"/>
      <c r="N405" s="199"/>
      <c r="O405" s="199"/>
      <c r="P405" s="200">
        <f>SUM(P406:P414)</f>
        <v>0</v>
      </c>
      <c r="Q405" s="199"/>
      <c r="R405" s="200">
        <f>SUM(R406:R414)</f>
        <v>0.01005</v>
      </c>
      <c r="S405" s="199"/>
      <c r="T405" s="201">
        <f>SUM(T406:T414)</f>
        <v>0.11799999999999999</v>
      </c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R405" s="202" t="s">
        <v>83</v>
      </c>
      <c r="AT405" s="203" t="s">
        <v>72</v>
      </c>
      <c r="AU405" s="203" t="s">
        <v>81</v>
      </c>
      <c r="AY405" s="202" t="s">
        <v>160</v>
      </c>
      <c r="BK405" s="204">
        <f>SUM(BK406:BK414)</f>
        <v>0</v>
      </c>
    </row>
    <row r="406" s="2" customFormat="1" ht="24.15" customHeight="1">
      <c r="A406" s="40"/>
      <c r="B406" s="41"/>
      <c r="C406" s="207" t="s">
        <v>606</v>
      </c>
      <c r="D406" s="207" t="s">
        <v>163</v>
      </c>
      <c r="E406" s="208" t="s">
        <v>607</v>
      </c>
      <c r="F406" s="209" t="s">
        <v>608</v>
      </c>
      <c r="G406" s="210" t="s">
        <v>166</v>
      </c>
      <c r="H406" s="211">
        <v>0.29999999999999999</v>
      </c>
      <c r="I406" s="212"/>
      <c r="J406" s="213">
        <f>ROUND(I406*H406,2)</f>
        <v>0</v>
      </c>
      <c r="K406" s="209" t="s">
        <v>19</v>
      </c>
      <c r="L406" s="46"/>
      <c r="M406" s="214" t="s">
        <v>19</v>
      </c>
      <c r="N406" s="215" t="s">
        <v>44</v>
      </c>
      <c r="O406" s="86"/>
      <c r="P406" s="216">
        <f>O406*H406</f>
        <v>0</v>
      </c>
      <c r="Q406" s="216">
        <v>0.033500000000000002</v>
      </c>
      <c r="R406" s="216">
        <f>Q406*H406</f>
        <v>0.01005</v>
      </c>
      <c r="S406" s="216">
        <v>0</v>
      </c>
      <c r="T406" s="217">
        <f>S406*H406</f>
        <v>0</v>
      </c>
      <c r="U406" s="40"/>
      <c r="V406" s="40"/>
      <c r="W406" s="40"/>
      <c r="X406" s="40"/>
      <c r="Y406" s="40"/>
      <c r="Z406" s="40"/>
      <c r="AA406" s="40"/>
      <c r="AB406" s="40"/>
      <c r="AC406" s="40"/>
      <c r="AD406" s="40"/>
      <c r="AE406" s="40"/>
      <c r="AR406" s="218" t="s">
        <v>259</v>
      </c>
      <c r="AT406" s="218" t="s">
        <v>163</v>
      </c>
      <c r="AU406" s="218" t="s">
        <v>83</v>
      </c>
      <c r="AY406" s="19" t="s">
        <v>160</v>
      </c>
      <c r="BE406" s="219">
        <f>IF(N406="základní",J406,0)</f>
        <v>0</v>
      </c>
      <c r="BF406" s="219">
        <f>IF(N406="snížená",J406,0)</f>
        <v>0</v>
      </c>
      <c r="BG406" s="219">
        <f>IF(N406="zákl. přenesená",J406,0)</f>
        <v>0</v>
      </c>
      <c r="BH406" s="219">
        <f>IF(N406="sníž. přenesená",J406,0)</f>
        <v>0</v>
      </c>
      <c r="BI406" s="219">
        <f>IF(N406="nulová",J406,0)</f>
        <v>0</v>
      </c>
      <c r="BJ406" s="19" t="s">
        <v>81</v>
      </c>
      <c r="BK406" s="219">
        <f>ROUND(I406*H406,2)</f>
        <v>0</v>
      </c>
      <c r="BL406" s="19" t="s">
        <v>259</v>
      </c>
      <c r="BM406" s="218" t="s">
        <v>609</v>
      </c>
    </row>
    <row r="407" s="13" customFormat="1">
      <c r="A407" s="13"/>
      <c r="B407" s="225"/>
      <c r="C407" s="226"/>
      <c r="D407" s="227" t="s">
        <v>172</v>
      </c>
      <c r="E407" s="228" t="s">
        <v>19</v>
      </c>
      <c r="F407" s="229" t="s">
        <v>173</v>
      </c>
      <c r="G407" s="226"/>
      <c r="H407" s="228" t="s">
        <v>19</v>
      </c>
      <c r="I407" s="230"/>
      <c r="J407" s="226"/>
      <c r="K407" s="226"/>
      <c r="L407" s="231"/>
      <c r="M407" s="232"/>
      <c r="N407" s="233"/>
      <c r="O407" s="233"/>
      <c r="P407" s="233"/>
      <c r="Q407" s="233"/>
      <c r="R407" s="233"/>
      <c r="S407" s="233"/>
      <c r="T407" s="234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5" t="s">
        <v>172</v>
      </c>
      <c r="AU407" s="235" t="s">
        <v>83</v>
      </c>
      <c r="AV407" s="13" t="s">
        <v>81</v>
      </c>
      <c r="AW407" s="13" t="s">
        <v>34</v>
      </c>
      <c r="AX407" s="13" t="s">
        <v>73</v>
      </c>
      <c r="AY407" s="235" t="s">
        <v>160</v>
      </c>
    </row>
    <row r="408" s="14" customFormat="1">
      <c r="A408" s="14"/>
      <c r="B408" s="236"/>
      <c r="C408" s="237"/>
      <c r="D408" s="227" t="s">
        <v>172</v>
      </c>
      <c r="E408" s="238" t="s">
        <v>19</v>
      </c>
      <c r="F408" s="239" t="s">
        <v>610</v>
      </c>
      <c r="G408" s="237"/>
      <c r="H408" s="240">
        <v>0.29999999999999999</v>
      </c>
      <c r="I408" s="241"/>
      <c r="J408" s="237"/>
      <c r="K408" s="237"/>
      <c r="L408" s="242"/>
      <c r="M408" s="243"/>
      <c r="N408" s="244"/>
      <c r="O408" s="244"/>
      <c r="P408" s="244"/>
      <c r="Q408" s="244"/>
      <c r="R408" s="244"/>
      <c r="S408" s="244"/>
      <c r="T408" s="245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46" t="s">
        <v>172</v>
      </c>
      <c r="AU408" s="246" t="s">
        <v>83</v>
      </c>
      <c r="AV408" s="14" t="s">
        <v>83</v>
      </c>
      <c r="AW408" s="14" t="s">
        <v>34</v>
      </c>
      <c r="AX408" s="14" t="s">
        <v>81</v>
      </c>
      <c r="AY408" s="246" t="s">
        <v>160</v>
      </c>
    </row>
    <row r="409" s="2" customFormat="1" ht="24.15" customHeight="1">
      <c r="A409" s="40"/>
      <c r="B409" s="41"/>
      <c r="C409" s="207" t="s">
        <v>611</v>
      </c>
      <c r="D409" s="207" t="s">
        <v>163</v>
      </c>
      <c r="E409" s="208" t="s">
        <v>612</v>
      </c>
      <c r="F409" s="209" t="s">
        <v>613</v>
      </c>
      <c r="G409" s="210" t="s">
        <v>166</v>
      </c>
      <c r="H409" s="211">
        <v>1</v>
      </c>
      <c r="I409" s="212"/>
      <c r="J409" s="213">
        <f>ROUND(I409*H409,2)</f>
        <v>0</v>
      </c>
      <c r="K409" s="209" t="s">
        <v>167</v>
      </c>
      <c r="L409" s="46"/>
      <c r="M409" s="214" t="s">
        <v>19</v>
      </c>
      <c r="N409" s="215" t="s">
        <v>44</v>
      </c>
      <c r="O409" s="86"/>
      <c r="P409" s="216">
        <f>O409*H409</f>
        <v>0</v>
      </c>
      <c r="Q409" s="216">
        <v>0</v>
      </c>
      <c r="R409" s="216">
        <f>Q409*H409</f>
        <v>0</v>
      </c>
      <c r="S409" s="216">
        <v>0.11799999999999999</v>
      </c>
      <c r="T409" s="217">
        <f>S409*H409</f>
        <v>0.11799999999999999</v>
      </c>
      <c r="U409" s="40"/>
      <c r="V409" s="40"/>
      <c r="W409" s="40"/>
      <c r="X409" s="40"/>
      <c r="Y409" s="40"/>
      <c r="Z409" s="40"/>
      <c r="AA409" s="40"/>
      <c r="AB409" s="40"/>
      <c r="AC409" s="40"/>
      <c r="AD409" s="40"/>
      <c r="AE409" s="40"/>
      <c r="AR409" s="218" t="s">
        <v>259</v>
      </c>
      <c r="AT409" s="218" t="s">
        <v>163</v>
      </c>
      <c r="AU409" s="218" t="s">
        <v>83</v>
      </c>
      <c r="AY409" s="19" t="s">
        <v>160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19" t="s">
        <v>81</v>
      </c>
      <c r="BK409" s="219">
        <f>ROUND(I409*H409,2)</f>
        <v>0</v>
      </c>
      <c r="BL409" s="19" t="s">
        <v>259</v>
      </c>
      <c r="BM409" s="218" t="s">
        <v>614</v>
      </c>
    </row>
    <row r="410" s="2" customFormat="1">
      <c r="A410" s="40"/>
      <c r="B410" s="41"/>
      <c r="C410" s="42"/>
      <c r="D410" s="220" t="s">
        <v>170</v>
      </c>
      <c r="E410" s="42"/>
      <c r="F410" s="221" t="s">
        <v>615</v>
      </c>
      <c r="G410" s="42"/>
      <c r="H410" s="42"/>
      <c r="I410" s="222"/>
      <c r="J410" s="42"/>
      <c r="K410" s="42"/>
      <c r="L410" s="46"/>
      <c r="M410" s="223"/>
      <c r="N410" s="224"/>
      <c r="O410" s="86"/>
      <c r="P410" s="86"/>
      <c r="Q410" s="86"/>
      <c r="R410" s="86"/>
      <c r="S410" s="86"/>
      <c r="T410" s="87"/>
      <c r="U410" s="40"/>
      <c r="V410" s="40"/>
      <c r="W410" s="40"/>
      <c r="X410" s="40"/>
      <c r="Y410" s="40"/>
      <c r="Z410" s="40"/>
      <c r="AA410" s="40"/>
      <c r="AB410" s="40"/>
      <c r="AC410" s="40"/>
      <c r="AD410" s="40"/>
      <c r="AE410" s="40"/>
      <c r="AT410" s="19" t="s">
        <v>170</v>
      </c>
      <c r="AU410" s="19" t="s">
        <v>83</v>
      </c>
    </row>
    <row r="411" s="13" customFormat="1">
      <c r="A411" s="13"/>
      <c r="B411" s="225"/>
      <c r="C411" s="226"/>
      <c r="D411" s="227" t="s">
        <v>172</v>
      </c>
      <c r="E411" s="228" t="s">
        <v>19</v>
      </c>
      <c r="F411" s="229" t="s">
        <v>173</v>
      </c>
      <c r="G411" s="226"/>
      <c r="H411" s="228" t="s">
        <v>19</v>
      </c>
      <c r="I411" s="230"/>
      <c r="J411" s="226"/>
      <c r="K411" s="226"/>
      <c r="L411" s="231"/>
      <c r="M411" s="232"/>
      <c r="N411" s="233"/>
      <c r="O411" s="233"/>
      <c r="P411" s="233"/>
      <c r="Q411" s="233"/>
      <c r="R411" s="233"/>
      <c r="S411" s="233"/>
      <c r="T411" s="234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5" t="s">
        <v>172</v>
      </c>
      <c r="AU411" s="235" t="s">
        <v>83</v>
      </c>
      <c r="AV411" s="13" t="s">
        <v>81</v>
      </c>
      <c r="AW411" s="13" t="s">
        <v>34</v>
      </c>
      <c r="AX411" s="13" t="s">
        <v>73</v>
      </c>
      <c r="AY411" s="235" t="s">
        <v>160</v>
      </c>
    </row>
    <row r="412" s="14" customFormat="1">
      <c r="A412" s="14"/>
      <c r="B412" s="236"/>
      <c r="C412" s="237"/>
      <c r="D412" s="227" t="s">
        <v>172</v>
      </c>
      <c r="E412" s="238" t="s">
        <v>19</v>
      </c>
      <c r="F412" s="239" t="s">
        <v>616</v>
      </c>
      <c r="G412" s="237"/>
      <c r="H412" s="240">
        <v>1</v>
      </c>
      <c r="I412" s="241"/>
      <c r="J412" s="237"/>
      <c r="K412" s="237"/>
      <c r="L412" s="242"/>
      <c r="M412" s="243"/>
      <c r="N412" s="244"/>
      <c r="O412" s="244"/>
      <c r="P412" s="244"/>
      <c r="Q412" s="244"/>
      <c r="R412" s="244"/>
      <c r="S412" s="244"/>
      <c r="T412" s="245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46" t="s">
        <v>172</v>
      </c>
      <c r="AU412" s="246" t="s">
        <v>83</v>
      </c>
      <c r="AV412" s="14" t="s">
        <v>83</v>
      </c>
      <c r="AW412" s="14" t="s">
        <v>34</v>
      </c>
      <c r="AX412" s="14" t="s">
        <v>81</v>
      </c>
      <c r="AY412" s="246" t="s">
        <v>160</v>
      </c>
    </row>
    <row r="413" s="2" customFormat="1" ht="49.05" customHeight="1">
      <c r="A413" s="40"/>
      <c r="B413" s="41"/>
      <c r="C413" s="207" t="s">
        <v>617</v>
      </c>
      <c r="D413" s="207" t="s">
        <v>163</v>
      </c>
      <c r="E413" s="208" t="s">
        <v>618</v>
      </c>
      <c r="F413" s="209" t="s">
        <v>619</v>
      </c>
      <c r="G413" s="210" t="s">
        <v>208</v>
      </c>
      <c r="H413" s="211">
        <v>0.01</v>
      </c>
      <c r="I413" s="212"/>
      <c r="J413" s="213">
        <f>ROUND(I413*H413,2)</f>
        <v>0</v>
      </c>
      <c r="K413" s="209" t="s">
        <v>167</v>
      </c>
      <c r="L413" s="46"/>
      <c r="M413" s="214" t="s">
        <v>19</v>
      </c>
      <c r="N413" s="215" t="s">
        <v>44</v>
      </c>
      <c r="O413" s="86"/>
      <c r="P413" s="216">
        <f>O413*H413</f>
        <v>0</v>
      </c>
      <c r="Q413" s="216">
        <v>0</v>
      </c>
      <c r="R413" s="216">
        <f>Q413*H413</f>
        <v>0</v>
      </c>
      <c r="S413" s="216">
        <v>0</v>
      </c>
      <c r="T413" s="217">
        <f>S413*H413</f>
        <v>0</v>
      </c>
      <c r="U413" s="40"/>
      <c r="V413" s="40"/>
      <c r="W413" s="40"/>
      <c r="X413" s="40"/>
      <c r="Y413" s="40"/>
      <c r="Z413" s="40"/>
      <c r="AA413" s="40"/>
      <c r="AB413" s="40"/>
      <c r="AC413" s="40"/>
      <c r="AD413" s="40"/>
      <c r="AE413" s="40"/>
      <c r="AR413" s="218" t="s">
        <v>259</v>
      </c>
      <c r="AT413" s="218" t="s">
        <v>163</v>
      </c>
      <c r="AU413" s="218" t="s">
        <v>83</v>
      </c>
      <c r="AY413" s="19" t="s">
        <v>160</v>
      </c>
      <c r="BE413" s="219">
        <f>IF(N413="základní",J413,0)</f>
        <v>0</v>
      </c>
      <c r="BF413" s="219">
        <f>IF(N413="snížená",J413,0)</f>
        <v>0</v>
      </c>
      <c r="BG413" s="219">
        <f>IF(N413="zákl. přenesená",J413,0)</f>
        <v>0</v>
      </c>
      <c r="BH413" s="219">
        <f>IF(N413="sníž. přenesená",J413,0)</f>
        <v>0</v>
      </c>
      <c r="BI413" s="219">
        <f>IF(N413="nulová",J413,0)</f>
        <v>0</v>
      </c>
      <c r="BJ413" s="19" t="s">
        <v>81</v>
      </c>
      <c r="BK413" s="219">
        <f>ROUND(I413*H413,2)</f>
        <v>0</v>
      </c>
      <c r="BL413" s="19" t="s">
        <v>259</v>
      </c>
      <c r="BM413" s="218" t="s">
        <v>620</v>
      </c>
    </row>
    <row r="414" s="2" customFormat="1">
      <c r="A414" s="40"/>
      <c r="B414" s="41"/>
      <c r="C414" s="42"/>
      <c r="D414" s="220" t="s">
        <v>170</v>
      </c>
      <c r="E414" s="42"/>
      <c r="F414" s="221" t="s">
        <v>621</v>
      </c>
      <c r="G414" s="42"/>
      <c r="H414" s="42"/>
      <c r="I414" s="222"/>
      <c r="J414" s="42"/>
      <c r="K414" s="42"/>
      <c r="L414" s="46"/>
      <c r="M414" s="223"/>
      <c r="N414" s="224"/>
      <c r="O414" s="86"/>
      <c r="P414" s="86"/>
      <c r="Q414" s="86"/>
      <c r="R414" s="86"/>
      <c r="S414" s="86"/>
      <c r="T414" s="87"/>
      <c r="U414" s="40"/>
      <c r="V414" s="40"/>
      <c r="W414" s="40"/>
      <c r="X414" s="40"/>
      <c r="Y414" s="40"/>
      <c r="Z414" s="40"/>
      <c r="AA414" s="40"/>
      <c r="AB414" s="40"/>
      <c r="AC414" s="40"/>
      <c r="AD414" s="40"/>
      <c r="AE414" s="40"/>
      <c r="AT414" s="19" t="s">
        <v>170</v>
      </c>
      <c r="AU414" s="19" t="s">
        <v>83</v>
      </c>
    </row>
    <row r="415" s="12" customFormat="1" ht="22.8" customHeight="1">
      <c r="A415" s="12"/>
      <c r="B415" s="191"/>
      <c r="C415" s="192"/>
      <c r="D415" s="193" t="s">
        <v>72</v>
      </c>
      <c r="E415" s="205" t="s">
        <v>622</v>
      </c>
      <c r="F415" s="205" t="s">
        <v>623</v>
      </c>
      <c r="G415" s="192"/>
      <c r="H415" s="192"/>
      <c r="I415" s="195"/>
      <c r="J415" s="206">
        <f>BK415</f>
        <v>0</v>
      </c>
      <c r="K415" s="192"/>
      <c r="L415" s="197"/>
      <c r="M415" s="198"/>
      <c r="N415" s="199"/>
      <c r="O415" s="199"/>
      <c r="P415" s="200">
        <f>SUM(P416:P421)</f>
        <v>0</v>
      </c>
      <c r="Q415" s="199"/>
      <c r="R415" s="200">
        <f>SUM(R416:R421)</f>
        <v>0.0064293600000000003</v>
      </c>
      <c r="S415" s="199"/>
      <c r="T415" s="201">
        <f>SUM(T416:T421)</f>
        <v>0</v>
      </c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R415" s="202" t="s">
        <v>83</v>
      </c>
      <c r="AT415" s="203" t="s">
        <v>72</v>
      </c>
      <c r="AU415" s="203" t="s">
        <v>81</v>
      </c>
      <c r="AY415" s="202" t="s">
        <v>160</v>
      </c>
      <c r="BK415" s="204">
        <f>SUM(BK416:BK421)</f>
        <v>0</v>
      </c>
    </row>
    <row r="416" s="2" customFormat="1" ht="37.8" customHeight="1">
      <c r="A416" s="40"/>
      <c r="B416" s="41"/>
      <c r="C416" s="207" t="s">
        <v>624</v>
      </c>
      <c r="D416" s="207" t="s">
        <v>163</v>
      </c>
      <c r="E416" s="208" t="s">
        <v>625</v>
      </c>
      <c r="F416" s="209" t="s">
        <v>626</v>
      </c>
      <c r="G416" s="210" t="s">
        <v>166</v>
      </c>
      <c r="H416" s="211">
        <v>7.476</v>
      </c>
      <c r="I416" s="212"/>
      <c r="J416" s="213">
        <f>ROUND(I416*H416,2)</f>
        <v>0</v>
      </c>
      <c r="K416" s="209" t="s">
        <v>167</v>
      </c>
      <c r="L416" s="46"/>
      <c r="M416" s="214" t="s">
        <v>19</v>
      </c>
      <c r="N416" s="215" t="s">
        <v>44</v>
      </c>
      <c r="O416" s="86"/>
      <c r="P416" s="216">
        <f>O416*H416</f>
        <v>0</v>
      </c>
      <c r="Q416" s="216">
        <v>0.00013999999999999999</v>
      </c>
      <c r="R416" s="216">
        <f>Q416*H416</f>
        <v>0.0010466399999999999</v>
      </c>
      <c r="S416" s="216">
        <v>0</v>
      </c>
      <c r="T416" s="217">
        <f>S416*H416</f>
        <v>0</v>
      </c>
      <c r="U416" s="40"/>
      <c r="V416" s="40"/>
      <c r="W416" s="40"/>
      <c r="X416" s="40"/>
      <c r="Y416" s="40"/>
      <c r="Z416" s="40"/>
      <c r="AA416" s="40"/>
      <c r="AB416" s="40"/>
      <c r="AC416" s="40"/>
      <c r="AD416" s="40"/>
      <c r="AE416" s="40"/>
      <c r="AR416" s="218" t="s">
        <v>259</v>
      </c>
      <c r="AT416" s="218" t="s">
        <v>163</v>
      </c>
      <c r="AU416" s="218" t="s">
        <v>83</v>
      </c>
      <c r="AY416" s="19" t="s">
        <v>160</v>
      </c>
      <c r="BE416" s="219">
        <f>IF(N416="základní",J416,0)</f>
        <v>0</v>
      </c>
      <c r="BF416" s="219">
        <f>IF(N416="snížená",J416,0)</f>
        <v>0</v>
      </c>
      <c r="BG416" s="219">
        <f>IF(N416="zákl. přenesená",J416,0)</f>
        <v>0</v>
      </c>
      <c r="BH416" s="219">
        <f>IF(N416="sníž. přenesená",J416,0)</f>
        <v>0</v>
      </c>
      <c r="BI416" s="219">
        <f>IF(N416="nulová",J416,0)</f>
        <v>0</v>
      </c>
      <c r="BJ416" s="19" t="s">
        <v>81</v>
      </c>
      <c r="BK416" s="219">
        <f>ROUND(I416*H416,2)</f>
        <v>0</v>
      </c>
      <c r="BL416" s="19" t="s">
        <v>259</v>
      </c>
      <c r="BM416" s="218" t="s">
        <v>627</v>
      </c>
    </row>
    <row r="417" s="2" customFormat="1">
      <c r="A417" s="40"/>
      <c r="B417" s="41"/>
      <c r="C417" s="42"/>
      <c r="D417" s="220" t="s">
        <v>170</v>
      </c>
      <c r="E417" s="42"/>
      <c r="F417" s="221" t="s">
        <v>628</v>
      </c>
      <c r="G417" s="42"/>
      <c r="H417" s="42"/>
      <c r="I417" s="222"/>
      <c r="J417" s="42"/>
      <c r="K417" s="42"/>
      <c r="L417" s="46"/>
      <c r="M417" s="223"/>
      <c r="N417" s="224"/>
      <c r="O417" s="86"/>
      <c r="P417" s="86"/>
      <c r="Q417" s="86"/>
      <c r="R417" s="86"/>
      <c r="S417" s="86"/>
      <c r="T417" s="87"/>
      <c r="U417" s="40"/>
      <c r="V417" s="40"/>
      <c r="W417" s="40"/>
      <c r="X417" s="40"/>
      <c r="Y417" s="40"/>
      <c r="Z417" s="40"/>
      <c r="AA417" s="40"/>
      <c r="AB417" s="40"/>
      <c r="AC417" s="40"/>
      <c r="AD417" s="40"/>
      <c r="AE417" s="40"/>
      <c r="AT417" s="19" t="s">
        <v>170</v>
      </c>
      <c r="AU417" s="19" t="s">
        <v>83</v>
      </c>
    </row>
    <row r="418" s="14" customFormat="1">
      <c r="A418" s="14"/>
      <c r="B418" s="236"/>
      <c r="C418" s="237"/>
      <c r="D418" s="227" t="s">
        <v>172</v>
      </c>
      <c r="E418" s="238" t="s">
        <v>19</v>
      </c>
      <c r="F418" s="239" t="s">
        <v>118</v>
      </c>
      <c r="G418" s="237"/>
      <c r="H418" s="240">
        <v>7.476</v>
      </c>
      <c r="I418" s="241"/>
      <c r="J418" s="237"/>
      <c r="K418" s="237"/>
      <c r="L418" s="242"/>
      <c r="M418" s="243"/>
      <c r="N418" s="244"/>
      <c r="O418" s="244"/>
      <c r="P418" s="244"/>
      <c r="Q418" s="244"/>
      <c r="R418" s="244"/>
      <c r="S418" s="244"/>
      <c r="T418" s="245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46" t="s">
        <v>172</v>
      </c>
      <c r="AU418" s="246" t="s">
        <v>83</v>
      </c>
      <c r="AV418" s="14" t="s">
        <v>83</v>
      </c>
      <c r="AW418" s="14" t="s">
        <v>34</v>
      </c>
      <c r="AX418" s="14" t="s">
        <v>81</v>
      </c>
      <c r="AY418" s="246" t="s">
        <v>160</v>
      </c>
    </row>
    <row r="419" s="2" customFormat="1" ht="44.25" customHeight="1">
      <c r="A419" s="40"/>
      <c r="B419" s="41"/>
      <c r="C419" s="207" t="s">
        <v>629</v>
      </c>
      <c r="D419" s="207" t="s">
        <v>163</v>
      </c>
      <c r="E419" s="208" t="s">
        <v>630</v>
      </c>
      <c r="F419" s="209" t="s">
        <v>631</v>
      </c>
      <c r="G419" s="210" t="s">
        <v>166</v>
      </c>
      <c r="H419" s="211">
        <v>7.476</v>
      </c>
      <c r="I419" s="212"/>
      <c r="J419" s="213">
        <f>ROUND(I419*H419,2)</f>
        <v>0</v>
      </c>
      <c r="K419" s="209" t="s">
        <v>167</v>
      </c>
      <c r="L419" s="46"/>
      <c r="M419" s="214" t="s">
        <v>19</v>
      </c>
      <c r="N419" s="215" t="s">
        <v>44</v>
      </c>
      <c r="O419" s="86"/>
      <c r="P419" s="216">
        <f>O419*H419</f>
        <v>0</v>
      </c>
      <c r="Q419" s="216">
        <v>0.00072000000000000005</v>
      </c>
      <c r="R419" s="216">
        <f>Q419*H419</f>
        <v>0.0053827200000000006</v>
      </c>
      <c r="S419" s="216">
        <v>0</v>
      </c>
      <c r="T419" s="217">
        <f>S419*H419</f>
        <v>0</v>
      </c>
      <c r="U419" s="40"/>
      <c r="V419" s="40"/>
      <c r="W419" s="40"/>
      <c r="X419" s="40"/>
      <c r="Y419" s="40"/>
      <c r="Z419" s="40"/>
      <c r="AA419" s="40"/>
      <c r="AB419" s="40"/>
      <c r="AC419" s="40"/>
      <c r="AD419" s="40"/>
      <c r="AE419" s="40"/>
      <c r="AR419" s="218" t="s">
        <v>259</v>
      </c>
      <c r="AT419" s="218" t="s">
        <v>163</v>
      </c>
      <c r="AU419" s="218" t="s">
        <v>83</v>
      </c>
      <c r="AY419" s="19" t="s">
        <v>160</v>
      </c>
      <c r="BE419" s="219">
        <f>IF(N419="základní",J419,0)</f>
        <v>0</v>
      </c>
      <c r="BF419" s="219">
        <f>IF(N419="snížená",J419,0)</f>
        <v>0</v>
      </c>
      <c r="BG419" s="219">
        <f>IF(N419="zákl. přenesená",J419,0)</f>
        <v>0</v>
      </c>
      <c r="BH419" s="219">
        <f>IF(N419="sníž. přenesená",J419,0)</f>
        <v>0</v>
      </c>
      <c r="BI419" s="219">
        <f>IF(N419="nulová",J419,0)</f>
        <v>0</v>
      </c>
      <c r="BJ419" s="19" t="s">
        <v>81</v>
      </c>
      <c r="BK419" s="219">
        <f>ROUND(I419*H419,2)</f>
        <v>0</v>
      </c>
      <c r="BL419" s="19" t="s">
        <v>259</v>
      </c>
      <c r="BM419" s="218" t="s">
        <v>632</v>
      </c>
    </row>
    <row r="420" s="2" customFormat="1">
      <c r="A420" s="40"/>
      <c r="B420" s="41"/>
      <c r="C420" s="42"/>
      <c r="D420" s="220" t="s">
        <v>170</v>
      </c>
      <c r="E420" s="42"/>
      <c r="F420" s="221" t="s">
        <v>633</v>
      </c>
      <c r="G420" s="42"/>
      <c r="H420" s="42"/>
      <c r="I420" s="222"/>
      <c r="J420" s="42"/>
      <c r="K420" s="42"/>
      <c r="L420" s="46"/>
      <c r="M420" s="223"/>
      <c r="N420" s="224"/>
      <c r="O420" s="86"/>
      <c r="P420" s="86"/>
      <c r="Q420" s="86"/>
      <c r="R420" s="86"/>
      <c r="S420" s="86"/>
      <c r="T420" s="87"/>
      <c r="U420" s="40"/>
      <c r="V420" s="40"/>
      <c r="W420" s="40"/>
      <c r="X420" s="40"/>
      <c r="Y420" s="40"/>
      <c r="Z420" s="40"/>
      <c r="AA420" s="40"/>
      <c r="AB420" s="40"/>
      <c r="AC420" s="40"/>
      <c r="AD420" s="40"/>
      <c r="AE420" s="40"/>
      <c r="AT420" s="19" t="s">
        <v>170</v>
      </c>
      <c r="AU420" s="19" t="s">
        <v>83</v>
      </c>
    </row>
    <row r="421" s="14" customFormat="1">
      <c r="A421" s="14"/>
      <c r="B421" s="236"/>
      <c r="C421" s="237"/>
      <c r="D421" s="227" t="s">
        <v>172</v>
      </c>
      <c r="E421" s="238" t="s">
        <v>19</v>
      </c>
      <c r="F421" s="239" t="s">
        <v>118</v>
      </c>
      <c r="G421" s="237"/>
      <c r="H421" s="240">
        <v>7.476</v>
      </c>
      <c r="I421" s="241"/>
      <c r="J421" s="237"/>
      <c r="K421" s="237"/>
      <c r="L421" s="242"/>
      <c r="M421" s="243"/>
      <c r="N421" s="244"/>
      <c r="O421" s="244"/>
      <c r="P421" s="244"/>
      <c r="Q421" s="244"/>
      <c r="R421" s="244"/>
      <c r="S421" s="244"/>
      <c r="T421" s="245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46" t="s">
        <v>172</v>
      </c>
      <c r="AU421" s="246" t="s">
        <v>83</v>
      </c>
      <c r="AV421" s="14" t="s">
        <v>83</v>
      </c>
      <c r="AW421" s="14" t="s">
        <v>34</v>
      </c>
      <c r="AX421" s="14" t="s">
        <v>81</v>
      </c>
      <c r="AY421" s="246" t="s">
        <v>160</v>
      </c>
    </row>
    <row r="422" s="12" customFormat="1" ht="22.8" customHeight="1">
      <c r="A422" s="12"/>
      <c r="B422" s="191"/>
      <c r="C422" s="192"/>
      <c r="D422" s="193" t="s">
        <v>72</v>
      </c>
      <c r="E422" s="205" t="s">
        <v>634</v>
      </c>
      <c r="F422" s="205" t="s">
        <v>635</v>
      </c>
      <c r="G422" s="192"/>
      <c r="H422" s="192"/>
      <c r="I422" s="195"/>
      <c r="J422" s="206">
        <f>BK422</f>
        <v>0</v>
      </c>
      <c r="K422" s="192"/>
      <c r="L422" s="197"/>
      <c r="M422" s="198"/>
      <c r="N422" s="199"/>
      <c r="O422" s="199"/>
      <c r="P422" s="200">
        <f>SUM(P423:P425)</f>
        <v>0</v>
      </c>
      <c r="Q422" s="199"/>
      <c r="R422" s="200">
        <f>SUM(R423:R425)</f>
        <v>0.0018028</v>
      </c>
      <c r="S422" s="199"/>
      <c r="T422" s="201">
        <f>SUM(T423:T425)</f>
        <v>0</v>
      </c>
      <c r="U422" s="12"/>
      <c r="V422" s="12"/>
      <c r="W422" s="12"/>
      <c r="X422" s="12"/>
      <c r="Y422" s="12"/>
      <c r="Z422" s="12"/>
      <c r="AA422" s="12"/>
      <c r="AB422" s="12"/>
      <c r="AC422" s="12"/>
      <c r="AD422" s="12"/>
      <c r="AE422" s="12"/>
      <c r="AR422" s="202" t="s">
        <v>83</v>
      </c>
      <c r="AT422" s="203" t="s">
        <v>72</v>
      </c>
      <c r="AU422" s="203" t="s">
        <v>81</v>
      </c>
      <c r="AY422" s="202" t="s">
        <v>160</v>
      </c>
      <c r="BK422" s="204">
        <f>SUM(BK423:BK425)</f>
        <v>0</v>
      </c>
    </row>
    <row r="423" s="2" customFormat="1" ht="33" customHeight="1">
      <c r="A423" s="40"/>
      <c r="B423" s="41"/>
      <c r="C423" s="207" t="s">
        <v>636</v>
      </c>
      <c r="D423" s="207" t="s">
        <v>163</v>
      </c>
      <c r="E423" s="208" t="s">
        <v>637</v>
      </c>
      <c r="F423" s="209" t="s">
        <v>638</v>
      </c>
      <c r="G423" s="210" t="s">
        <v>166</v>
      </c>
      <c r="H423" s="211">
        <v>9.0139999999999993</v>
      </c>
      <c r="I423" s="212"/>
      <c r="J423" s="213">
        <f>ROUND(I423*H423,2)</f>
        <v>0</v>
      </c>
      <c r="K423" s="209" t="s">
        <v>167</v>
      </c>
      <c r="L423" s="46"/>
      <c r="M423" s="214" t="s">
        <v>19</v>
      </c>
      <c r="N423" s="215" t="s">
        <v>44</v>
      </c>
      <c r="O423" s="86"/>
      <c r="P423" s="216">
        <f>O423*H423</f>
        <v>0</v>
      </c>
      <c r="Q423" s="216">
        <v>0.00020000000000000001</v>
      </c>
      <c r="R423" s="216">
        <f>Q423*H423</f>
        <v>0.0018028</v>
      </c>
      <c r="S423" s="216">
        <v>0</v>
      </c>
      <c r="T423" s="217">
        <f>S423*H423</f>
        <v>0</v>
      </c>
      <c r="U423" s="40"/>
      <c r="V423" s="40"/>
      <c r="W423" s="40"/>
      <c r="X423" s="40"/>
      <c r="Y423" s="40"/>
      <c r="Z423" s="40"/>
      <c r="AA423" s="40"/>
      <c r="AB423" s="40"/>
      <c r="AC423" s="40"/>
      <c r="AD423" s="40"/>
      <c r="AE423" s="40"/>
      <c r="AR423" s="218" t="s">
        <v>259</v>
      </c>
      <c r="AT423" s="218" t="s">
        <v>163</v>
      </c>
      <c r="AU423" s="218" t="s">
        <v>83</v>
      </c>
      <c r="AY423" s="19" t="s">
        <v>160</v>
      </c>
      <c r="BE423" s="219">
        <f>IF(N423="základní",J423,0)</f>
        <v>0</v>
      </c>
      <c r="BF423" s="219">
        <f>IF(N423="snížená",J423,0)</f>
        <v>0</v>
      </c>
      <c r="BG423" s="219">
        <f>IF(N423="zákl. přenesená",J423,0)</f>
        <v>0</v>
      </c>
      <c r="BH423" s="219">
        <f>IF(N423="sníž. přenesená",J423,0)</f>
        <v>0</v>
      </c>
      <c r="BI423" s="219">
        <f>IF(N423="nulová",J423,0)</f>
        <v>0</v>
      </c>
      <c r="BJ423" s="19" t="s">
        <v>81</v>
      </c>
      <c r="BK423" s="219">
        <f>ROUND(I423*H423,2)</f>
        <v>0</v>
      </c>
      <c r="BL423" s="19" t="s">
        <v>259</v>
      </c>
      <c r="BM423" s="218" t="s">
        <v>639</v>
      </c>
    </row>
    <row r="424" s="2" customFormat="1">
      <c r="A424" s="40"/>
      <c r="B424" s="41"/>
      <c r="C424" s="42"/>
      <c r="D424" s="220" t="s">
        <v>170</v>
      </c>
      <c r="E424" s="42"/>
      <c r="F424" s="221" t="s">
        <v>640</v>
      </c>
      <c r="G424" s="42"/>
      <c r="H424" s="42"/>
      <c r="I424" s="222"/>
      <c r="J424" s="42"/>
      <c r="K424" s="42"/>
      <c r="L424" s="46"/>
      <c r="M424" s="223"/>
      <c r="N424" s="224"/>
      <c r="O424" s="86"/>
      <c r="P424" s="86"/>
      <c r="Q424" s="86"/>
      <c r="R424" s="86"/>
      <c r="S424" s="86"/>
      <c r="T424" s="87"/>
      <c r="U424" s="40"/>
      <c r="V424" s="40"/>
      <c r="W424" s="40"/>
      <c r="X424" s="40"/>
      <c r="Y424" s="40"/>
      <c r="Z424" s="40"/>
      <c r="AA424" s="40"/>
      <c r="AB424" s="40"/>
      <c r="AC424" s="40"/>
      <c r="AD424" s="40"/>
      <c r="AE424" s="40"/>
      <c r="AT424" s="19" t="s">
        <v>170</v>
      </c>
      <c r="AU424" s="19" t="s">
        <v>83</v>
      </c>
    </row>
    <row r="425" s="14" customFormat="1">
      <c r="A425" s="14"/>
      <c r="B425" s="236"/>
      <c r="C425" s="237"/>
      <c r="D425" s="227" t="s">
        <v>172</v>
      </c>
      <c r="E425" s="238" t="s">
        <v>19</v>
      </c>
      <c r="F425" s="239" t="s">
        <v>116</v>
      </c>
      <c r="G425" s="237"/>
      <c r="H425" s="240">
        <v>9.0139999999999993</v>
      </c>
      <c r="I425" s="241"/>
      <c r="J425" s="237"/>
      <c r="K425" s="237"/>
      <c r="L425" s="242"/>
      <c r="M425" s="268"/>
      <c r="N425" s="269"/>
      <c r="O425" s="269"/>
      <c r="P425" s="269"/>
      <c r="Q425" s="269"/>
      <c r="R425" s="269"/>
      <c r="S425" s="269"/>
      <c r="T425" s="270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46" t="s">
        <v>172</v>
      </c>
      <c r="AU425" s="246" t="s">
        <v>83</v>
      </c>
      <c r="AV425" s="14" t="s">
        <v>83</v>
      </c>
      <c r="AW425" s="14" t="s">
        <v>34</v>
      </c>
      <c r="AX425" s="14" t="s">
        <v>81</v>
      </c>
      <c r="AY425" s="246" t="s">
        <v>160</v>
      </c>
    </row>
    <row r="426" s="2" customFormat="1" ht="6.96" customHeight="1">
      <c r="A426" s="40"/>
      <c r="B426" s="61"/>
      <c r="C426" s="62"/>
      <c r="D426" s="62"/>
      <c r="E426" s="62"/>
      <c r="F426" s="62"/>
      <c r="G426" s="62"/>
      <c r="H426" s="62"/>
      <c r="I426" s="62"/>
      <c r="J426" s="62"/>
      <c r="K426" s="62"/>
      <c r="L426" s="46"/>
      <c r="M426" s="40"/>
      <c r="O426" s="40"/>
      <c r="P426" s="40"/>
      <c r="Q426" s="40"/>
      <c r="R426" s="40"/>
      <c r="S426" s="40"/>
      <c r="T426" s="40"/>
      <c r="U426" s="40"/>
      <c r="V426" s="40"/>
      <c r="W426" s="40"/>
      <c r="X426" s="40"/>
      <c r="Y426" s="40"/>
      <c r="Z426" s="40"/>
      <c r="AA426" s="40"/>
      <c r="AB426" s="40"/>
      <c r="AC426" s="40"/>
      <c r="AD426" s="40"/>
      <c r="AE426" s="40"/>
    </row>
  </sheetData>
  <sheetProtection sheet="1" autoFilter="0" formatColumns="0" formatRows="0" objects="1" scenarios="1" spinCount="100000" saltValue="7w7+teCvGD5Tsz9BG+X3Dvpxu7vKkg0LltJ22DNMD4Oruu3t91h2uNfI2MMkL8wjOk1TkqNQJqKSw/9k9ig8wA==" hashValue="q1xOJVZbnwp1YOZyGtexX32vYRN5PHclWA24CssPkH3vkQQvW+O0li9IxdR9mlYXpQ9VIeWjrUVbmsQ2O/IYcQ==" algorithmName="SHA-512" password="CC35"/>
  <autoFilter ref="C98:K425"/>
  <mergeCells count="9">
    <mergeCell ref="E7:H7"/>
    <mergeCell ref="E9:H9"/>
    <mergeCell ref="E18:H18"/>
    <mergeCell ref="E27:H27"/>
    <mergeCell ref="E48:H48"/>
    <mergeCell ref="E50:H50"/>
    <mergeCell ref="E89:H89"/>
    <mergeCell ref="E91:H91"/>
    <mergeCell ref="L2:V2"/>
  </mergeCells>
  <hyperlinks>
    <hyperlink ref="F103" r:id="rId1" display="https://podminky.urs.cz/item/CS_URS_2024_01/113106022"/>
    <hyperlink ref="F109" r:id="rId2" display="https://podminky.urs.cz/item/CS_URS_2024_01/139711111"/>
    <hyperlink ref="F114" r:id="rId3" display="https://podminky.urs.cz/item/CS_URS_2024_01/162211201"/>
    <hyperlink ref="F117" r:id="rId4" display="https://podminky.urs.cz/item/CS_URS_2024_01/162751117"/>
    <hyperlink ref="F120" r:id="rId5" display="https://podminky.urs.cz/item/CS_URS_2024_01/167111101"/>
    <hyperlink ref="F123" r:id="rId6" display="https://podminky.urs.cz/item/CS_URS_2024_01/171152501"/>
    <hyperlink ref="F128" r:id="rId7" display="https://podminky.urs.cz/item/CS_URS_2024_01/171201221"/>
    <hyperlink ref="F131" r:id="rId8" display="https://podminky.urs.cz/item/CS_URS_2024_01/171251201"/>
    <hyperlink ref="F139" r:id="rId9" display="https://podminky.urs.cz/item/CS_URS_2024_01/279351411"/>
    <hyperlink ref="F143" r:id="rId10" display="https://podminky.urs.cz/item/CS_URS_2024_01/279351412"/>
    <hyperlink ref="F147" r:id="rId11" display="https://podminky.urs.cz/item/CS_URS_2024_01/279361113"/>
    <hyperlink ref="F155" r:id="rId12" display="https://podminky.urs.cz/item/CS_URS_2024_01/430321515"/>
    <hyperlink ref="F162" r:id="rId13" display="https://podminky.urs.cz/item/CS_URS_2024_01/434351141"/>
    <hyperlink ref="F169" r:id="rId14" display="https://podminky.urs.cz/item/CS_URS_2024_01/434351142"/>
    <hyperlink ref="F177" r:id="rId15" display="https://podminky.urs.cz/item/CS_URS_2024_01/596811120"/>
    <hyperlink ref="F181" r:id="rId16" display="https://podminky.urs.cz/item/CS_URS_2024_01/612131101"/>
    <hyperlink ref="F187" r:id="rId17" display="https://podminky.urs.cz/item/CS_URS_2024_01/612321341"/>
    <hyperlink ref="F190" r:id="rId18" display="https://podminky.urs.cz/item/CS_URS_2024_01/622131101"/>
    <hyperlink ref="F195" r:id="rId19" display="https://podminky.urs.cz/item/CS_URS_2024_01/622321141"/>
    <hyperlink ref="F198" r:id="rId20" display="https://podminky.urs.cz/item/CS_URS_2024_01/631311135"/>
    <hyperlink ref="F203" r:id="rId21" display="https://podminky.urs.cz/item/CS_URS_2024_01/631319013"/>
    <hyperlink ref="F206" r:id="rId22" display="https://podminky.urs.cz/item/CS_URS_2024_01/631319175"/>
    <hyperlink ref="F209" r:id="rId23" display="https://podminky.urs.cz/item/CS_URS_2024_01/631319197"/>
    <hyperlink ref="F212" r:id="rId24" display="https://podminky.urs.cz/item/CS_URS_2024_01/631351101"/>
    <hyperlink ref="F216" r:id="rId25" display="https://podminky.urs.cz/item/CS_URS_2024_01/631351102"/>
    <hyperlink ref="F220" r:id="rId26" display="https://podminky.urs.cz/item/CS_URS_2024_01/631362021"/>
    <hyperlink ref="F224" r:id="rId27" display="https://podminky.urs.cz/item/CS_URS_2024_01/635111215"/>
    <hyperlink ref="F232" r:id="rId28" display="https://podminky.urs.cz/item/CS_URS_2024_01/949101111"/>
    <hyperlink ref="F239" r:id="rId29" display="https://podminky.urs.cz/item/CS_URS_2024_01/965042131"/>
    <hyperlink ref="F243" r:id="rId30" display="https://podminky.urs.cz/item/CS_URS_2024_01/965049111"/>
    <hyperlink ref="F247" r:id="rId31" display="https://podminky.urs.cz/item/CS_URS_2024_01/967023693"/>
    <hyperlink ref="F251" r:id="rId32" display="https://podminky.urs.cz/item/CS_URS_2024_01/968062355"/>
    <hyperlink ref="F255" r:id="rId33" display="https://podminky.urs.cz/item/CS_URS_2024_01/971028561"/>
    <hyperlink ref="F259" r:id="rId34" display="https://podminky.urs.cz/item/CS_URS_2024_01/971028681"/>
    <hyperlink ref="F263" r:id="rId35" display="https://podminky.urs.cz/item/CS_URS_2024_01/975053141"/>
    <hyperlink ref="F267" r:id="rId36" display="https://podminky.urs.cz/item/CS_URS_2024_01/977312112"/>
    <hyperlink ref="F271" r:id="rId37" display="https://podminky.urs.cz/item/CS_URS_2024_01/978013191"/>
    <hyperlink ref="F276" r:id="rId38" display="https://podminky.urs.cz/item/CS_URS_2024_01/978015391"/>
    <hyperlink ref="F281" r:id="rId39" display="https://podminky.urs.cz/item/CS_URS_2024_01/979051111"/>
    <hyperlink ref="F285" r:id="rId40" display="https://podminky.urs.cz/item/CS_URS_2024_01/997013211"/>
    <hyperlink ref="F287" r:id="rId41" display="https://podminky.urs.cz/item/CS_URS_2024_01/997013501"/>
    <hyperlink ref="F289" r:id="rId42" display="https://podminky.urs.cz/item/CS_URS_2024_01/997013509"/>
    <hyperlink ref="F292" r:id="rId43" display="https://podminky.urs.cz/item/CS_URS_2024_01/997013631"/>
    <hyperlink ref="F295" r:id="rId44" display="https://podminky.urs.cz/item/CS_URS_2024_01/998018001"/>
    <hyperlink ref="F299" r:id="rId45" display="https://podminky.urs.cz/item/CS_URS_2024_01/711461201"/>
    <hyperlink ref="F304" r:id="rId46" display="https://podminky.urs.cz/item/CS_URS_2024_01/711462201"/>
    <hyperlink ref="F313" r:id="rId47" display="https://podminky.urs.cz/item/CS_URS_2024_01/711491171"/>
    <hyperlink ref="F316" r:id="rId48" display="https://podminky.urs.cz/item/CS_URS_2024_01/711491172"/>
    <hyperlink ref="F319" r:id="rId49" display="https://podminky.urs.cz/item/CS_URS_2024_01/711491271"/>
    <hyperlink ref="F322" r:id="rId50" display="https://podminky.urs.cz/item/CS_URS_2024_01/711491272"/>
    <hyperlink ref="F329" r:id="rId51" display="https://podminky.urs.cz/item/CS_URS_2024_01/998711121"/>
    <hyperlink ref="F332" r:id="rId52" display="https://podminky.urs.cz/item/CS_URS_2024_01/764002851"/>
    <hyperlink ref="F337" r:id="rId53" display="https://podminky.urs.cz/item/CS_URS_2024_01/766691812"/>
    <hyperlink ref="F344" r:id="rId54" display="https://podminky.urs.cz/item/CS_URS_2024_01/998766121"/>
    <hyperlink ref="F347" r:id="rId55" display="https://podminky.urs.cz/item/CS_URS_2024_01/771111011"/>
    <hyperlink ref="F350" r:id="rId56" display="https://podminky.urs.cz/item/CS_URS_2024_01/771111012"/>
    <hyperlink ref="F355" r:id="rId57" display="https://podminky.urs.cz/item/CS_URS_2024_01/771121011"/>
    <hyperlink ref="F361" r:id="rId58" display="https://podminky.urs.cz/item/CS_URS_2024_01/771151022"/>
    <hyperlink ref="F367" r:id="rId59" display="https://podminky.urs.cz/item/CS_URS_2024_01/771161022"/>
    <hyperlink ref="F374" r:id="rId60" display="https://podminky.urs.cz/item/CS_URS_2024_01/771274111"/>
    <hyperlink ref="F380" r:id="rId61" display="https://podminky.urs.cz/item/CS_URS_2024_01/771274231"/>
    <hyperlink ref="F385" r:id="rId62" display="https://podminky.urs.cz/item/CS_URS_2024_01/771474114"/>
    <hyperlink ref="F390" r:id="rId63" display="https://podminky.urs.cz/item/CS_URS_2024_01/771574416"/>
    <hyperlink ref="F401" r:id="rId64" display="https://podminky.urs.cz/item/CS_URS_2024_01/771577151"/>
    <hyperlink ref="F404" r:id="rId65" display="https://podminky.urs.cz/item/CS_URS_2024_01/998771121"/>
    <hyperlink ref="F410" r:id="rId66" display="https://podminky.urs.cz/item/CS_URS_2024_01/782133811"/>
    <hyperlink ref="F414" r:id="rId67" display="https://podminky.urs.cz/item/CS_URS_2024_01/998782121"/>
    <hyperlink ref="F417" r:id="rId68" display="https://podminky.urs.cz/item/CS_URS_2024_01/783823135"/>
    <hyperlink ref="F420" r:id="rId69" display="https://podminky.urs.cz/item/CS_URS_2024_01/783827425"/>
    <hyperlink ref="F424" r:id="rId70" display="https://podminky.urs.cz/item/CS_URS_2024_01/78418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7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1"/>
      <c r="C3" s="132"/>
      <c r="D3" s="132"/>
      <c r="E3" s="132"/>
      <c r="F3" s="132"/>
      <c r="G3" s="132"/>
      <c r="H3" s="132"/>
      <c r="I3" s="132"/>
      <c r="J3" s="132"/>
      <c r="K3" s="132"/>
      <c r="L3" s="22"/>
      <c r="AT3" s="19" t="s">
        <v>83</v>
      </c>
    </row>
    <row r="4" s="1" customFormat="1" ht="24.96" customHeight="1">
      <c r="B4" s="22"/>
      <c r="D4" s="133" t="s">
        <v>92</v>
      </c>
      <c r="L4" s="22"/>
      <c r="M4" s="134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5" t="s">
        <v>16</v>
      </c>
      <c r="L6" s="22"/>
    </row>
    <row r="7" s="1" customFormat="1" ht="26.25" customHeight="1">
      <c r="B7" s="22"/>
      <c r="E7" s="136" t="str">
        <f>'Rekapitulace stavby'!K6</f>
        <v>Obnova vstupu v uliční fasádě na objektu č.p. 4 v ulici Divadelní v Jihlavě</v>
      </c>
      <c r="F7" s="135"/>
      <c r="G7" s="135"/>
      <c r="H7" s="135"/>
      <c r="L7" s="22"/>
    </row>
    <row r="8" s="2" customFormat="1" ht="12" customHeight="1">
      <c r="A8" s="40"/>
      <c r="B8" s="46"/>
      <c r="C8" s="40"/>
      <c r="D8" s="135" t="s">
        <v>100</v>
      </c>
      <c r="E8" s="40"/>
      <c r="F8" s="40"/>
      <c r="G8" s="40"/>
      <c r="H8" s="40"/>
      <c r="I8" s="40"/>
      <c r="J8" s="40"/>
      <c r="K8" s="40"/>
      <c r="L8" s="137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8" t="s">
        <v>641</v>
      </c>
      <c r="F9" s="40"/>
      <c r="G9" s="40"/>
      <c r="H9" s="40"/>
      <c r="I9" s="40"/>
      <c r="J9" s="40"/>
      <c r="K9" s="40"/>
      <c r="L9" s="137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7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5" t="s">
        <v>18</v>
      </c>
      <c r="E11" s="40"/>
      <c r="F11" s="139" t="s">
        <v>19</v>
      </c>
      <c r="G11" s="40"/>
      <c r="H11" s="40"/>
      <c r="I11" s="135" t="s">
        <v>20</v>
      </c>
      <c r="J11" s="139" t="s">
        <v>19</v>
      </c>
      <c r="K11" s="40"/>
      <c r="L11" s="137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5" t="s">
        <v>22</v>
      </c>
      <c r="E12" s="40"/>
      <c r="F12" s="139" t="s">
        <v>23</v>
      </c>
      <c r="G12" s="40"/>
      <c r="H12" s="40"/>
      <c r="I12" s="135" t="s">
        <v>24</v>
      </c>
      <c r="J12" s="140" t="str">
        <f>'Rekapitulace stavby'!AN8</f>
        <v>8. 3. 2024</v>
      </c>
      <c r="K12" s="40"/>
      <c r="L12" s="137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7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5" t="s">
        <v>26</v>
      </c>
      <c r="E14" s="40"/>
      <c r="F14" s="40"/>
      <c r="G14" s="40"/>
      <c r="H14" s="40"/>
      <c r="I14" s="135" t="s">
        <v>27</v>
      </c>
      <c r="J14" s="139" t="s">
        <v>19</v>
      </c>
      <c r="K14" s="40"/>
      <c r="L14" s="137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9" t="s">
        <v>28</v>
      </c>
      <c r="F15" s="40"/>
      <c r="G15" s="40"/>
      <c r="H15" s="40"/>
      <c r="I15" s="135" t="s">
        <v>29</v>
      </c>
      <c r="J15" s="139" t="s">
        <v>19</v>
      </c>
      <c r="K15" s="40"/>
      <c r="L15" s="137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7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5" t="s">
        <v>30</v>
      </c>
      <c r="E17" s="40"/>
      <c r="F17" s="40"/>
      <c r="G17" s="40"/>
      <c r="H17" s="40"/>
      <c r="I17" s="135" t="s">
        <v>27</v>
      </c>
      <c r="J17" s="35" t="str">
        <f>'Rekapitulace stavby'!AN13</f>
        <v>Vyplň údaj</v>
      </c>
      <c r="K17" s="40"/>
      <c r="L17" s="137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9"/>
      <c r="G18" s="139"/>
      <c r="H18" s="139"/>
      <c r="I18" s="135" t="s">
        <v>29</v>
      </c>
      <c r="J18" s="35" t="str">
        <f>'Rekapitulace stavby'!AN14</f>
        <v>Vyplň údaj</v>
      </c>
      <c r="K18" s="40"/>
      <c r="L18" s="137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7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5" t="s">
        <v>32</v>
      </c>
      <c r="E20" s="40"/>
      <c r="F20" s="40"/>
      <c r="G20" s="40"/>
      <c r="H20" s="40"/>
      <c r="I20" s="135" t="s">
        <v>27</v>
      </c>
      <c r="J20" s="139" t="s">
        <v>19</v>
      </c>
      <c r="K20" s="40"/>
      <c r="L20" s="137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9" t="s">
        <v>33</v>
      </c>
      <c r="F21" s="40"/>
      <c r="G21" s="40"/>
      <c r="H21" s="40"/>
      <c r="I21" s="135" t="s">
        <v>29</v>
      </c>
      <c r="J21" s="139" t="s">
        <v>19</v>
      </c>
      <c r="K21" s="40"/>
      <c r="L21" s="137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7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5" t="s">
        <v>35</v>
      </c>
      <c r="E23" s="40"/>
      <c r="F23" s="40"/>
      <c r="G23" s="40"/>
      <c r="H23" s="40"/>
      <c r="I23" s="135" t="s">
        <v>27</v>
      </c>
      <c r="J23" s="139" t="str">
        <f>IF('Rekapitulace stavby'!AN19="","",'Rekapitulace stavby'!AN19)</f>
        <v/>
      </c>
      <c r="K23" s="40"/>
      <c r="L23" s="137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9" t="str">
        <f>IF('Rekapitulace stavby'!E20="","",'Rekapitulace stavby'!E20)</f>
        <v xml:space="preserve"> </v>
      </c>
      <c r="F24" s="40"/>
      <c r="G24" s="40"/>
      <c r="H24" s="40"/>
      <c r="I24" s="135" t="s">
        <v>29</v>
      </c>
      <c r="J24" s="139" t="str">
        <f>IF('Rekapitulace stavby'!AN20="","",'Rekapitulace stavby'!AN20)</f>
        <v/>
      </c>
      <c r="K24" s="40"/>
      <c r="L24" s="137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7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5" t="s">
        <v>37</v>
      </c>
      <c r="E26" s="40"/>
      <c r="F26" s="40"/>
      <c r="G26" s="40"/>
      <c r="H26" s="40"/>
      <c r="I26" s="40"/>
      <c r="J26" s="40"/>
      <c r="K26" s="40"/>
      <c r="L26" s="137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1"/>
      <c r="B27" s="142"/>
      <c r="C27" s="141"/>
      <c r="D27" s="141"/>
      <c r="E27" s="143" t="s">
        <v>19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7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5"/>
      <c r="E29" s="145"/>
      <c r="F29" s="145"/>
      <c r="G29" s="145"/>
      <c r="H29" s="145"/>
      <c r="I29" s="145"/>
      <c r="J29" s="145"/>
      <c r="K29" s="145"/>
      <c r="L29" s="137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6" t="s">
        <v>39</v>
      </c>
      <c r="E30" s="40"/>
      <c r="F30" s="40"/>
      <c r="G30" s="40"/>
      <c r="H30" s="40"/>
      <c r="I30" s="40"/>
      <c r="J30" s="147">
        <f>ROUND(J81, 2)</f>
        <v>0</v>
      </c>
      <c r="K30" s="40"/>
      <c r="L30" s="137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5"/>
      <c r="E31" s="145"/>
      <c r="F31" s="145"/>
      <c r="G31" s="145"/>
      <c r="H31" s="145"/>
      <c r="I31" s="145"/>
      <c r="J31" s="145"/>
      <c r="K31" s="145"/>
      <c r="L31" s="137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8" t="s">
        <v>41</v>
      </c>
      <c r="G32" s="40"/>
      <c r="H32" s="40"/>
      <c r="I32" s="148" t="s">
        <v>40</v>
      </c>
      <c r="J32" s="148" t="s">
        <v>42</v>
      </c>
      <c r="K32" s="40"/>
      <c r="L32" s="137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9" t="s">
        <v>43</v>
      </c>
      <c r="E33" s="135" t="s">
        <v>44</v>
      </c>
      <c r="F33" s="150">
        <f>ROUND((SUM(BE81:BE109)),  2)</f>
        <v>0</v>
      </c>
      <c r="G33" s="40"/>
      <c r="H33" s="40"/>
      <c r="I33" s="151">
        <v>0.20999999999999999</v>
      </c>
      <c r="J33" s="150">
        <f>ROUND(((SUM(BE81:BE109))*I33),  2)</f>
        <v>0</v>
      </c>
      <c r="K33" s="40"/>
      <c r="L33" s="137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5" t="s">
        <v>45</v>
      </c>
      <c r="F34" s="150">
        <f>ROUND((SUM(BF81:BF109)),  2)</f>
        <v>0</v>
      </c>
      <c r="G34" s="40"/>
      <c r="H34" s="40"/>
      <c r="I34" s="151">
        <v>0.12</v>
      </c>
      <c r="J34" s="150">
        <f>ROUND(((SUM(BF81:BF109))*I34),  2)</f>
        <v>0</v>
      </c>
      <c r="K34" s="40"/>
      <c r="L34" s="137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5" t="s">
        <v>46</v>
      </c>
      <c r="F35" s="150">
        <f>ROUND((SUM(BG81:BG109)),  2)</f>
        <v>0</v>
      </c>
      <c r="G35" s="40"/>
      <c r="H35" s="40"/>
      <c r="I35" s="151">
        <v>0.20999999999999999</v>
      </c>
      <c r="J35" s="150">
        <f>0</f>
        <v>0</v>
      </c>
      <c r="K35" s="40"/>
      <c r="L35" s="137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5" t="s">
        <v>47</v>
      </c>
      <c r="F36" s="150">
        <f>ROUND((SUM(BH81:BH109)),  2)</f>
        <v>0</v>
      </c>
      <c r="G36" s="40"/>
      <c r="H36" s="40"/>
      <c r="I36" s="151">
        <v>0.12</v>
      </c>
      <c r="J36" s="150">
        <f>0</f>
        <v>0</v>
      </c>
      <c r="K36" s="40"/>
      <c r="L36" s="137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5" t="s">
        <v>48</v>
      </c>
      <c r="F37" s="150">
        <f>ROUND((SUM(BI81:BI109)),  2)</f>
        <v>0</v>
      </c>
      <c r="G37" s="40"/>
      <c r="H37" s="40"/>
      <c r="I37" s="151">
        <v>0</v>
      </c>
      <c r="J37" s="150">
        <f>0</f>
        <v>0</v>
      </c>
      <c r="K37" s="40"/>
      <c r="L37" s="137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7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2"/>
      <c r="D39" s="153" t="s">
        <v>49</v>
      </c>
      <c r="E39" s="154"/>
      <c r="F39" s="154"/>
      <c r="G39" s="155" t="s">
        <v>50</v>
      </c>
      <c r="H39" s="156" t="s">
        <v>51</v>
      </c>
      <c r="I39" s="154"/>
      <c r="J39" s="157">
        <f>SUM(J30:J37)</f>
        <v>0</v>
      </c>
      <c r="K39" s="158"/>
      <c r="L39" s="137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9"/>
      <c r="C40" s="160"/>
      <c r="D40" s="160"/>
      <c r="E40" s="160"/>
      <c r="F40" s="160"/>
      <c r="G40" s="160"/>
      <c r="H40" s="160"/>
      <c r="I40" s="160"/>
      <c r="J40" s="160"/>
      <c r="K40" s="160"/>
      <c r="L40" s="137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1"/>
      <c r="C44" s="162"/>
      <c r="D44" s="162"/>
      <c r="E44" s="162"/>
      <c r="F44" s="162"/>
      <c r="G44" s="162"/>
      <c r="H44" s="162"/>
      <c r="I44" s="162"/>
      <c r="J44" s="162"/>
      <c r="K44" s="162"/>
      <c r="L44" s="137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121</v>
      </c>
      <c r="D45" s="42"/>
      <c r="E45" s="42"/>
      <c r="F45" s="42"/>
      <c r="G45" s="42"/>
      <c r="H45" s="42"/>
      <c r="I45" s="42"/>
      <c r="J45" s="42"/>
      <c r="K45" s="42"/>
      <c r="L45" s="137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7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7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26.25" customHeight="1">
      <c r="A48" s="40"/>
      <c r="B48" s="41"/>
      <c r="C48" s="42"/>
      <c r="D48" s="42"/>
      <c r="E48" s="163" t="str">
        <f>E7</f>
        <v>Obnova vstupu v uliční fasádě na objektu č.p. 4 v ulici Divadelní v Jihlavě</v>
      </c>
      <c r="F48" s="34"/>
      <c r="G48" s="34"/>
      <c r="H48" s="34"/>
      <c r="I48" s="42"/>
      <c r="J48" s="42"/>
      <c r="K48" s="42"/>
      <c r="L48" s="137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100</v>
      </c>
      <c r="D49" s="42"/>
      <c r="E49" s="42"/>
      <c r="F49" s="42"/>
      <c r="G49" s="42"/>
      <c r="H49" s="42"/>
      <c r="I49" s="42"/>
      <c r="J49" s="42"/>
      <c r="K49" s="42"/>
      <c r="L49" s="137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ALFA-35902 - vedlejší a ostatní náklady</v>
      </c>
      <c r="F50" s="42"/>
      <c r="G50" s="42"/>
      <c r="H50" s="42"/>
      <c r="I50" s="42"/>
      <c r="J50" s="42"/>
      <c r="K50" s="42"/>
      <c r="L50" s="137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7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22</v>
      </c>
      <c r="D52" s="42"/>
      <c r="E52" s="42"/>
      <c r="F52" s="29" t="str">
        <f>F12</f>
        <v>Divadelní 4, Jihlava</v>
      </c>
      <c r="G52" s="42"/>
      <c r="H52" s="42"/>
      <c r="I52" s="34" t="s">
        <v>24</v>
      </c>
      <c r="J52" s="74" t="str">
        <f>IF(J12="","",J12)</f>
        <v>8. 3. 2024</v>
      </c>
      <c r="K52" s="42"/>
      <c r="L52" s="137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7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26</v>
      </c>
      <c r="D54" s="42"/>
      <c r="E54" s="42"/>
      <c r="F54" s="29" t="str">
        <f>E15</f>
        <v>Statutární město Jihlava</v>
      </c>
      <c r="G54" s="42"/>
      <c r="H54" s="42"/>
      <c r="I54" s="34" t="s">
        <v>32</v>
      </c>
      <c r="J54" s="38" t="str">
        <f>E21</f>
        <v>Atelier Alfa, spol. s r.o., Jihlava</v>
      </c>
      <c r="K54" s="42"/>
      <c r="L54" s="137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35</v>
      </c>
      <c r="J55" s="38" t="str">
        <f>E24</f>
        <v xml:space="preserve"> </v>
      </c>
      <c r="K55" s="42"/>
      <c r="L55" s="137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7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4" t="s">
        <v>122</v>
      </c>
      <c r="D57" s="165"/>
      <c r="E57" s="165"/>
      <c r="F57" s="165"/>
      <c r="G57" s="165"/>
      <c r="H57" s="165"/>
      <c r="I57" s="165"/>
      <c r="J57" s="166" t="s">
        <v>123</v>
      </c>
      <c r="K57" s="165"/>
      <c r="L57" s="137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7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7" t="s">
        <v>71</v>
      </c>
      <c r="D59" s="42"/>
      <c r="E59" s="42"/>
      <c r="F59" s="42"/>
      <c r="G59" s="42"/>
      <c r="H59" s="42"/>
      <c r="I59" s="42"/>
      <c r="J59" s="104">
        <f>J81</f>
        <v>0</v>
      </c>
      <c r="K59" s="42"/>
      <c r="L59" s="137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124</v>
      </c>
    </row>
    <row r="60" s="9" customFormat="1" ht="24.96" customHeight="1">
      <c r="A60" s="9"/>
      <c r="B60" s="168"/>
      <c r="C60" s="169"/>
      <c r="D60" s="170" t="s">
        <v>642</v>
      </c>
      <c r="E60" s="171"/>
      <c r="F60" s="171"/>
      <c r="G60" s="171"/>
      <c r="H60" s="171"/>
      <c r="I60" s="171"/>
      <c r="J60" s="172">
        <f>J82</f>
        <v>0</v>
      </c>
      <c r="K60" s="169"/>
      <c r="L60" s="17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4"/>
      <c r="C61" s="175"/>
      <c r="D61" s="176" t="s">
        <v>643</v>
      </c>
      <c r="E61" s="177"/>
      <c r="F61" s="177"/>
      <c r="G61" s="177"/>
      <c r="H61" s="177"/>
      <c r="I61" s="177"/>
      <c r="J61" s="178">
        <f>J83</f>
        <v>0</v>
      </c>
      <c r="K61" s="175"/>
      <c r="L61" s="179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40"/>
      <c r="B62" s="41"/>
      <c r="C62" s="42"/>
      <c r="D62" s="42"/>
      <c r="E62" s="42"/>
      <c r="F62" s="42"/>
      <c r="G62" s="42"/>
      <c r="H62" s="42"/>
      <c r="I62" s="42"/>
      <c r="J62" s="42"/>
      <c r="K62" s="42"/>
      <c r="L62" s="137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3" s="2" customFormat="1" ht="6.96" customHeight="1">
      <c r="A63" s="40"/>
      <c r="B63" s="61"/>
      <c r="C63" s="62"/>
      <c r="D63" s="62"/>
      <c r="E63" s="62"/>
      <c r="F63" s="62"/>
      <c r="G63" s="62"/>
      <c r="H63" s="62"/>
      <c r="I63" s="62"/>
      <c r="J63" s="62"/>
      <c r="K63" s="62"/>
      <c r="L63" s="137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7" s="2" customFormat="1" ht="6.96" customHeight="1">
      <c r="A67" s="40"/>
      <c r="B67" s="63"/>
      <c r="C67" s="64"/>
      <c r="D67" s="64"/>
      <c r="E67" s="64"/>
      <c r="F67" s="64"/>
      <c r="G67" s="64"/>
      <c r="H67" s="64"/>
      <c r="I67" s="64"/>
      <c r="J67" s="64"/>
      <c r="K67" s="64"/>
      <c r="L67" s="137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24.96" customHeight="1">
      <c r="A68" s="40"/>
      <c r="B68" s="41"/>
      <c r="C68" s="25" t="s">
        <v>145</v>
      </c>
      <c r="D68" s="42"/>
      <c r="E68" s="42"/>
      <c r="F68" s="42"/>
      <c r="G68" s="42"/>
      <c r="H68" s="42"/>
      <c r="I68" s="42"/>
      <c r="J68" s="42"/>
      <c r="K68" s="42"/>
      <c r="L68" s="137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41"/>
      <c r="C69" s="42"/>
      <c r="D69" s="42"/>
      <c r="E69" s="42"/>
      <c r="F69" s="42"/>
      <c r="G69" s="42"/>
      <c r="H69" s="42"/>
      <c r="I69" s="42"/>
      <c r="J69" s="42"/>
      <c r="K69" s="42"/>
      <c r="L69" s="137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2" customHeight="1">
      <c r="A70" s="40"/>
      <c r="B70" s="41"/>
      <c r="C70" s="34" t="s">
        <v>16</v>
      </c>
      <c r="D70" s="42"/>
      <c r="E70" s="42"/>
      <c r="F70" s="42"/>
      <c r="G70" s="42"/>
      <c r="H70" s="42"/>
      <c r="I70" s="42"/>
      <c r="J70" s="42"/>
      <c r="K70" s="42"/>
      <c r="L70" s="137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26.25" customHeight="1">
      <c r="A71" s="40"/>
      <c r="B71" s="41"/>
      <c r="C71" s="42"/>
      <c r="D71" s="42"/>
      <c r="E71" s="163" t="str">
        <f>E7</f>
        <v>Obnova vstupu v uliční fasádě na objektu č.p. 4 v ulici Divadelní v Jihlavě</v>
      </c>
      <c r="F71" s="34"/>
      <c r="G71" s="34"/>
      <c r="H71" s="34"/>
      <c r="I71" s="42"/>
      <c r="J71" s="42"/>
      <c r="K71" s="42"/>
      <c r="L71" s="137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100</v>
      </c>
      <c r="D72" s="42"/>
      <c r="E72" s="42"/>
      <c r="F72" s="42"/>
      <c r="G72" s="42"/>
      <c r="H72" s="42"/>
      <c r="I72" s="42"/>
      <c r="J72" s="42"/>
      <c r="K72" s="42"/>
      <c r="L72" s="137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E9</f>
        <v>ALFA-35902 - vedlejší a ostatní náklady</v>
      </c>
      <c r="F73" s="42"/>
      <c r="G73" s="42"/>
      <c r="H73" s="42"/>
      <c r="I73" s="42"/>
      <c r="J73" s="42"/>
      <c r="K73" s="42"/>
      <c r="L73" s="137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7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22</v>
      </c>
      <c r="D75" s="42"/>
      <c r="E75" s="42"/>
      <c r="F75" s="29" t="str">
        <f>F12</f>
        <v>Divadelní 4, Jihlava</v>
      </c>
      <c r="G75" s="42"/>
      <c r="H75" s="42"/>
      <c r="I75" s="34" t="s">
        <v>24</v>
      </c>
      <c r="J75" s="74" t="str">
        <f>IF(J12="","",J12)</f>
        <v>8. 3. 2024</v>
      </c>
      <c r="K75" s="42"/>
      <c r="L75" s="137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7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5.65" customHeight="1">
      <c r="A77" s="40"/>
      <c r="B77" s="41"/>
      <c r="C77" s="34" t="s">
        <v>26</v>
      </c>
      <c r="D77" s="42"/>
      <c r="E77" s="42"/>
      <c r="F77" s="29" t="str">
        <f>E15</f>
        <v>Statutární město Jihlava</v>
      </c>
      <c r="G77" s="42"/>
      <c r="H77" s="42"/>
      <c r="I77" s="34" t="s">
        <v>32</v>
      </c>
      <c r="J77" s="38" t="str">
        <f>E21</f>
        <v>Atelier Alfa, spol. s r.o., Jihlava</v>
      </c>
      <c r="K77" s="42"/>
      <c r="L77" s="137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30</v>
      </c>
      <c r="D78" s="42"/>
      <c r="E78" s="42"/>
      <c r="F78" s="29" t="str">
        <f>IF(E18="","",E18)</f>
        <v>Vyplň údaj</v>
      </c>
      <c r="G78" s="42"/>
      <c r="H78" s="42"/>
      <c r="I78" s="34" t="s">
        <v>35</v>
      </c>
      <c r="J78" s="38" t="str">
        <f>E24</f>
        <v xml:space="preserve"> </v>
      </c>
      <c r="K78" s="42"/>
      <c r="L78" s="137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7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80"/>
      <c r="B80" s="181"/>
      <c r="C80" s="182" t="s">
        <v>146</v>
      </c>
      <c r="D80" s="183" t="s">
        <v>58</v>
      </c>
      <c r="E80" s="183" t="s">
        <v>54</v>
      </c>
      <c r="F80" s="183" t="s">
        <v>55</v>
      </c>
      <c r="G80" s="183" t="s">
        <v>147</v>
      </c>
      <c r="H80" s="183" t="s">
        <v>148</v>
      </c>
      <c r="I80" s="183" t="s">
        <v>149</v>
      </c>
      <c r="J80" s="183" t="s">
        <v>123</v>
      </c>
      <c r="K80" s="184" t="s">
        <v>150</v>
      </c>
      <c r="L80" s="185"/>
      <c r="M80" s="94" t="s">
        <v>19</v>
      </c>
      <c r="N80" s="95" t="s">
        <v>43</v>
      </c>
      <c r="O80" s="95" t="s">
        <v>151</v>
      </c>
      <c r="P80" s="95" t="s">
        <v>152</v>
      </c>
      <c r="Q80" s="95" t="s">
        <v>153</v>
      </c>
      <c r="R80" s="95" t="s">
        <v>154</v>
      </c>
      <c r="S80" s="95" t="s">
        <v>155</v>
      </c>
      <c r="T80" s="96" t="s">
        <v>156</v>
      </c>
      <c r="U80" s="180"/>
      <c r="V80" s="180"/>
      <c r="W80" s="180"/>
      <c r="X80" s="180"/>
      <c r="Y80" s="180"/>
      <c r="Z80" s="180"/>
      <c r="AA80" s="180"/>
      <c r="AB80" s="180"/>
      <c r="AC80" s="180"/>
      <c r="AD80" s="180"/>
      <c r="AE80" s="180"/>
    </row>
    <row r="81" s="2" customFormat="1" ht="22.8" customHeight="1">
      <c r="A81" s="40"/>
      <c r="B81" s="41"/>
      <c r="C81" s="101" t="s">
        <v>157</v>
      </c>
      <c r="D81" s="42"/>
      <c r="E81" s="42"/>
      <c r="F81" s="42"/>
      <c r="G81" s="42"/>
      <c r="H81" s="42"/>
      <c r="I81" s="42"/>
      <c r="J81" s="186">
        <f>BK81</f>
        <v>0</v>
      </c>
      <c r="K81" s="42"/>
      <c r="L81" s="46"/>
      <c r="M81" s="97"/>
      <c r="N81" s="187"/>
      <c r="O81" s="98"/>
      <c r="P81" s="188">
        <f>P82</f>
        <v>0</v>
      </c>
      <c r="Q81" s="98"/>
      <c r="R81" s="188">
        <f>R82</f>
        <v>0</v>
      </c>
      <c r="S81" s="98"/>
      <c r="T81" s="189">
        <f>T82</f>
        <v>0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72</v>
      </c>
      <c r="AU81" s="19" t="s">
        <v>124</v>
      </c>
      <c r="BK81" s="190">
        <f>BK82</f>
        <v>0</v>
      </c>
    </row>
    <row r="82" s="12" customFormat="1" ht="25.92" customHeight="1">
      <c r="A82" s="12"/>
      <c r="B82" s="191"/>
      <c r="C82" s="192"/>
      <c r="D82" s="193" t="s">
        <v>72</v>
      </c>
      <c r="E82" s="194" t="s">
        <v>644</v>
      </c>
      <c r="F82" s="194" t="s">
        <v>645</v>
      </c>
      <c r="G82" s="192"/>
      <c r="H82" s="192"/>
      <c r="I82" s="195"/>
      <c r="J82" s="196">
        <f>BK82</f>
        <v>0</v>
      </c>
      <c r="K82" s="192"/>
      <c r="L82" s="197"/>
      <c r="M82" s="198"/>
      <c r="N82" s="199"/>
      <c r="O82" s="199"/>
      <c r="P82" s="200">
        <f>P83</f>
        <v>0</v>
      </c>
      <c r="Q82" s="199"/>
      <c r="R82" s="200">
        <f>R83</f>
        <v>0</v>
      </c>
      <c r="S82" s="199"/>
      <c r="T82" s="201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2" t="s">
        <v>168</v>
      </c>
      <c r="AT82" s="203" t="s">
        <v>72</v>
      </c>
      <c r="AU82" s="203" t="s">
        <v>73</v>
      </c>
      <c r="AY82" s="202" t="s">
        <v>160</v>
      </c>
      <c r="BK82" s="204">
        <f>BK83</f>
        <v>0</v>
      </c>
    </row>
    <row r="83" s="12" customFormat="1" ht="22.8" customHeight="1">
      <c r="A83" s="12"/>
      <c r="B83" s="191"/>
      <c r="C83" s="192"/>
      <c r="D83" s="193" t="s">
        <v>72</v>
      </c>
      <c r="E83" s="205" t="s">
        <v>646</v>
      </c>
      <c r="F83" s="205" t="s">
        <v>647</v>
      </c>
      <c r="G83" s="192"/>
      <c r="H83" s="192"/>
      <c r="I83" s="195"/>
      <c r="J83" s="206">
        <f>BK83</f>
        <v>0</v>
      </c>
      <c r="K83" s="192"/>
      <c r="L83" s="197"/>
      <c r="M83" s="198"/>
      <c r="N83" s="199"/>
      <c r="O83" s="199"/>
      <c r="P83" s="200">
        <f>SUM(P84:P109)</f>
        <v>0</v>
      </c>
      <c r="Q83" s="199"/>
      <c r="R83" s="200">
        <f>SUM(R84:R109)</f>
        <v>0</v>
      </c>
      <c r="S83" s="199"/>
      <c r="T83" s="201">
        <f>SUM(T84:T109)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168</v>
      </c>
      <c r="AT83" s="203" t="s">
        <v>72</v>
      </c>
      <c r="AU83" s="203" t="s">
        <v>81</v>
      </c>
      <c r="AY83" s="202" t="s">
        <v>160</v>
      </c>
      <c r="BK83" s="204">
        <f>SUM(BK84:BK109)</f>
        <v>0</v>
      </c>
    </row>
    <row r="84" s="2" customFormat="1" ht="16.5" customHeight="1">
      <c r="A84" s="40"/>
      <c r="B84" s="41"/>
      <c r="C84" s="207" t="s">
        <v>81</v>
      </c>
      <c r="D84" s="207" t="s">
        <v>163</v>
      </c>
      <c r="E84" s="208" t="s">
        <v>648</v>
      </c>
      <c r="F84" s="209" t="s">
        <v>649</v>
      </c>
      <c r="G84" s="210" t="s">
        <v>650</v>
      </c>
      <c r="H84" s="211">
        <v>1</v>
      </c>
      <c r="I84" s="212"/>
      <c r="J84" s="213">
        <f>ROUND(I84*H84,2)</f>
        <v>0</v>
      </c>
      <c r="K84" s="209" t="s">
        <v>19</v>
      </c>
      <c r="L84" s="46"/>
      <c r="M84" s="214" t="s">
        <v>19</v>
      </c>
      <c r="N84" s="215" t="s">
        <v>44</v>
      </c>
      <c r="O84" s="86"/>
      <c r="P84" s="216">
        <f>O84*H84</f>
        <v>0</v>
      </c>
      <c r="Q84" s="216">
        <v>0</v>
      </c>
      <c r="R84" s="216">
        <f>Q84*H84</f>
        <v>0</v>
      </c>
      <c r="S84" s="216">
        <v>0</v>
      </c>
      <c r="T84" s="217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8" t="s">
        <v>651</v>
      </c>
      <c r="AT84" s="218" t="s">
        <v>163</v>
      </c>
      <c r="AU84" s="218" t="s">
        <v>83</v>
      </c>
      <c r="AY84" s="19" t="s">
        <v>160</v>
      </c>
      <c r="BE84" s="219">
        <f>IF(N84="základní",J84,0)</f>
        <v>0</v>
      </c>
      <c r="BF84" s="219">
        <f>IF(N84="snížená",J84,0)</f>
        <v>0</v>
      </c>
      <c r="BG84" s="219">
        <f>IF(N84="zákl. přenesená",J84,0)</f>
        <v>0</v>
      </c>
      <c r="BH84" s="219">
        <f>IF(N84="sníž. přenesená",J84,0)</f>
        <v>0</v>
      </c>
      <c r="BI84" s="219">
        <f>IF(N84="nulová",J84,0)</f>
        <v>0</v>
      </c>
      <c r="BJ84" s="19" t="s">
        <v>81</v>
      </c>
      <c r="BK84" s="219">
        <f>ROUND(I84*H84,2)</f>
        <v>0</v>
      </c>
      <c r="BL84" s="19" t="s">
        <v>651</v>
      </c>
      <c r="BM84" s="218" t="s">
        <v>652</v>
      </c>
    </row>
    <row r="85" s="13" customFormat="1">
      <c r="A85" s="13"/>
      <c r="B85" s="225"/>
      <c r="C85" s="226"/>
      <c r="D85" s="227" t="s">
        <v>172</v>
      </c>
      <c r="E85" s="228" t="s">
        <v>19</v>
      </c>
      <c r="F85" s="229" t="s">
        <v>653</v>
      </c>
      <c r="G85" s="226"/>
      <c r="H85" s="228" t="s">
        <v>19</v>
      </c>
      <c r="I85" s="230"/>
      <c r="J85" s="226"/>
      <c r="K85" s="226"/>
      <c r="L85" s="231"/>
      <c r="M85" s="232"/>
      <c r="N85" s="233"/>
      <c r="O85" s="233"/>
      <c r="P85" s="233"/>
      <c r="Q85" s="233"/>
      <c r="R85" s="233"/>
      <c r="S85" s="233"/>
      <c r="T85" s="234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5" t="s">
        <v>172</v>
      </c>
      <c r="AU85" s="235" t="s">
        <v>83</v>
      </c>
      <c r="AV85" s="13" t="s">
        <v>81</v>
      </c>
      <c r="AW85" s="13" t="s">
        <v>34</v>
      </c>
      <c r="AX85" s="13" t="s">
        <v>73</v>
      </c>
      <c r="AY85" s="235" t="s">
        <v>160</v>
      </c>
    </row>
    <row r="86" s="13" customFormat="1">
      <c r="A86" s="13"/>
      <c r="B86" s="225"/>
      <c r="C86" s="226"/>
      <c r="D86" s="227" t="s">
        <v>172</v>
      </c>
      <c r="E86" s="228" t="s">
        <v>19</v>
      </c>
      <c r="F86" s="229" t="s">
        <v>654</v>
      </c>
      <c r="G86" s="226"/>
      <c r="H86" s="228" t="s">
        <v>19</v>
      </c>
      <c r="I86" s="230"/>
      <c r="J86" s="226"/>
      <c r="K86" s="226"/>
      <c r="L86" s="231"/>
      <c r="M86" s="232"/>
      <c r="N86" s="233"/>
      <c r="O86" s="233"/>
      <c r="P86" s="233"/>
      <c r="Q86" s="233"/>
      <c r="R86" s="233"/>
      <c r="S86" s="233"/>
      <c r="T86" s="234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35" t="s">
        <v>172</v>
      </c>
      <c r="AU86" s="235" t="s">
        <v>83</v>
      </c>
      <c r="AV86" s="13" t="s">
        <v>81</v>
      </c>
      <c r="AW86" s="13" t="s">
        <v>34</v>
      </c>
      <c r="AX86" s="13" t="s">
        <v>73</v>
      </c>
      <c r="AY86" s="235" t="s">
        <v>160</v>
      </c>
    </row>
    <row r="87" s="13" customFormat="1">
      <c r="A87" s="13"/>
      <c r="B87" s="225"/>
      <c r="C87" s="226"/>
      <c r="D87" s="227" t="s">
        <v>172</v>
      </c>
      <c r="E87" s="228" t="s">
        <v>19</v>
      </c>
      <c r="F87" s="229" t="s">
        <v>655</v>
      </c>
      <c r="G87" s="226"/>
      <c r="H87" s="228" t="s">
        <v>19</v>
      </c>
      <c r="I87" s="230"/>
      <c r="J87" s="226"/>
      <c r="K87" s="226"/>
      <c r="L87" s="231"/>
      <c r="M87" s="232"/>
      <c r="N87" s="233"/>
      <c r="O87" s="233"/>
      <c r="P87" s="233"/>
      <c r="Q87" s="233"/>
      <c r="R87" s="233"/>
      <c r="S87" s="233"/>
      <c r="T87" s="234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35" t="s">
        <v>172</v>
      </c>
      <c r="AU87" s="235" t="s">
        <v>83</v>
      </c>
      <c r="AV87" s="13" t="s">
        <v>81</v>
      </c>
      <c r="AW87" s="13" t="s">
        <v>34</v>
      </c>
      <c r="AX87" s="13" t="s">
        <v>73</v>
      </c>
      <c r="AY87" s="235" t="s">
        <v>160</v>
      </c>
    </row>
    <row r="88" s="13" customFormat="1">
      <c r="A88" s="13"/>
      <c r="B88" s="225"/>
      <c r="C88" s="226"/>
      <c r="D88" s="227" t="s">
        <v>172</v>
      </c>
      <c r="E88" s="228" t="s">
        <v>19</v>
      </c>
      <c r="F88" s="229" t="s">
        <v>656</v>
      </c>
      <c r="G88" s="226"/>
      <c r="H88" s="228" t="s">
        <v>19</v>
      </c>
      <c r="I88" s="230"/>
      <c r="J88" s="226"/>
      <c r="K88" s="226"/>
      <c r="L88" s="231"/>
      <c r="M88" s="232"/>
      <c r="N88" s="233"/>
      <c r="O88" s="233"/>
      <c r="P88" s="233"/>
      <c r="Q88" s="233"/>
      <c r="R88" s="233"/>
      <c r="S88" s="233"/>
      <c r="T88" s="234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5" t="s">
        <v>172</v>
      </c>
      <c r="AU88" s="235" t="s">
        <v>83</v>
      </c>
      <c r="AV88" s="13" t="s">
        <v>81</v>
      </c>
      <c r="AW88" s="13" t="s">
        <v>34</v>
      </c>
      <c r="AX88" s="13" t="s">
        <v>73</v>
      </c>
      <c r="AY88" s="235" t="s">
        <v>160</v>
      </c>
    </row>
    <row r="89" s="13" customFormat="1">
      <c r="A89" s="13"/>
      <c r="B89" s="225"/>
      <c r="C89" s="226"/>
      <c r="D89" s="227" t="s">
        <v>172</v>
      </c>
      <c r="E89" s="228" t="s">
        <v>19</v>
      </c>
      <c r="F89" s="229" t="s">
        <v>657</v>
      </c>
      <c r="G89" s="226"/>
      <c r="H89" s="228" t="s">
        <v>19</v>
      </c>
      <c r="I89" s="230"/>
      <c r="J89" s="226"/>
      <c r="K89" s="226"/>
      <c r="L89" s="231"/>
      <c r="M89" s="232"/>
      <c r="N89" s="233"/>
      <c r="O89" s="233"/>
      <c r="P89" s="233"/>
      <c r="Q89" s="233"/>
      <c r="R89" s="233"/>
      <c r="S89" s="233"/>
      <c r="T89" s="234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5" t="s">
        <v>172</v>
      </c>
      <c r="AU89" s="235" t="s">
        <v>83</v>
      </c>
      <c r="AV89" s="13" t="s">
        <v>81</v>
      </c>
      <c r="AW89" s="13" t="s">
        <v>34</v>
      </c>
      <c r="AX89" s="13" t="s">
        <v>73</v>
      </c>
      <c r="AY89" s="235" t="s">
        <v>160</v>
      </c>
    </row>
    <row r="90" s="13" customFormat="1">
      <c r="A90" s="13"/>
      <c r="B90" s="225"/>
      <c r="C90" s="226"/>
      <c r="D90" s="227" t="s">
        <v>172</v>
      </c>
      <c r="E90" s="228" t="s">
        <v>19</v>
      </c>
      <c r="F90" s="229" t="s">
        <v>658</v>
      </c>
      <c r="G90" s="226"/>
      <c r="H90" s="228" t="s">
        <v>19</v>
      </c>
      <c r="I90" s="230"/>
      <c r="J90" s="226"/>
      <c r="K90" s="226"/>
      <c r="L90" s="231"/>
      <c r="M90" s="232"/>
      <c r="N90" s="233"/>
      <c r="O90" s="233"/>
      <c r="P90" s="233"/>
      <c r="Q90" s="233"/>
      <c r="R90" s="233"/>
      <c r="S90" s="233"/>
      <c r="T90" s="234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35" t="s">
        <v>172</v>
      </c>
      <c r="AU90" s="235" t="s">
        <v>83</v>
      </c>
      <c r="AV90" s="13" t="s">
        <v>81</v>
      </c>
      <c r="AW90" s="13" t="s">
        <v>34</v>
      </c>
      <c r="AX90" s="13" t="s">
        <v>73</v>
      </c>
      <c r="AY90" s="235" t="s">
        <v>160</v>
      </c>
    </row>
    <row r="91" s="13" customFormat="1">
      <c r="A91" s="13"/>
      <c r="B91" s="225"/>
      <c r="C91" s="226"/>
      <c r="D91" s="227" t="s">
        <v>172</v>
      </c>
      <c r="E91" s="228" t="s">
        <v>19</v>
      </c>
      <c r="F91" s="229" t="s">
        <v>659</v>
      </c>
      <c r="G91" s="226"/>
      <c r="H91" s="228" t="s">
        <v>19</v>
      </c>
      <c r="I91" s="230"/>
      <c r="J91" s="226"/>
      <c r="K91" s="226"/>
      <c r="L91" s="231"/>
      <c r="M91" s="232"/>
      <c r="N91" s="233"/>
      <c r="O91" s="233"/>
      <c r="P91" s="233"/>
      <c r="Q91" s="233"/>
      <c r="R91" s="233"/>
      <c r="S91" s="233"/>
      <c r="T91" s="234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5" t="s">
        <v>172</v>
      </c>
      <c r="AU91" s="235" t="s">
        <v>83</v>
      </c>
      <c r="AV91" s="13" t="s">
        <v>81</v>
      </c>
      <c r="AW91" s="13" t="s">
        <v>34</v>
      </c>
      <c r="AX91" s="13" t="s">
        <v>73</v>
      </c>
      <c r="AY91" s="235" t="s">
        <v>160</v>
      </c>
    </row>
    <row r="92" s="14" customFormat="1">
      <c r="A92" s="14"/>
      <c r="B92" s="236"/>
      <c r="C92" s="237"/>
      <c r="D92" s="227" t="s">
        <v>172</v>
      </c>
      <c r="E92" s="238" t="s">
        <v>19</v>
      </c>
      <c r="F92" s="239" t="s">
        <v>81</v>
      </c>
      <c r="G92" s="237"/>
      <c r="H92" s="240">
        <v>1</v>
      </c>
      <c r="I92" s="241"/>
      <c r="J92" s="237"/>
      <c r="K92" s="237"/>
      <c r="L92" s="242"/>
      <c r="M92" s="243"/>
      <c r="N92" s="244"/>
      <c r="O92" s="244"/>
      <c r="P92" s="244"/>
      <c r="Q92" s="244"/>
      <c r="R92" s="244"/>
      <c r="S92" s="244"/>
      <c r="T92" s="245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6" t="s">
        <v>172</v>
      </c>
      <c r="AU92" s="246" t="s">
        <v>83</v>
      </c>
      <c r="AV92" s="14" t="s">
        <v>83</v>
      </c>
      <c r="AW92" s="14" t="s">
        <v>34</v>
      </c>
      <c r="AX92" s="14" t="s">
        <v>81</v>
      </c>
      <c r="AY92" s="246" t="s">
        <v>160</v>
      </c>
    </row>
    <row r="93" s="2" customFormat="1" ht="16.5" customHeight="1">
      <c r="A93" s="40"/>
      <c r="B93" s="41"/>
      <c r="C93" s="207" t="s">
        <v>83</v>
      </c>
      <c r="D93" s="207" t="s">
        <v>163</v>
      </c>
      <c r="E93" s="208" t="s">
        <v>660</v>
      </c>
      <c r="F93" s="209" t="s">
        <v>661</v>
      </c>
      <c r="G93" s="210" t="s">
        <v>650</v>
      </c>
      <c r="H93" s="211">
        <v>1</v>
      </c>
      <c r="I93" s="212"/>
      <c r="J93" s="213">
        <f>ROUND(I93*H93,2)</f>
        <v>0</v>
      </c>
      <c r="K93" s="209" t="s">
        <v>19</v>
      </c>
      <c r="L93" s="46"/>
      <c r="M93" s="214" t="s">
        <v>19</v>
      </c>
      <c r="N93" s="215" t="s">
        <v>44</v>
      </c>
      <c r="O93" s="86"/>
      <c r="P93" s="216">
        <f>O93*H93</f>
        <v>0</v>
      </c>
      <c r="Q93" s="216">
        <v>0</v>
      </c>
      <c r="R93" s="216">
        <f>Q93*H93</f>
        <v>0</v>
      </c>
      <c r="S93" s="216">
        <v>0</v>
      </c>
      <c r="T93" s="217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8" t="s">
        <v>651</v>
      </c>
      <c r="AT93" s="218" t="s">
        <v>163</v>
      </c>
      <c r="AU93" s="218" t="s">
        <v>83</v>
      </c>
      <c r="AY93" s="19" t="s">
        <v>160</v>
      </c>
      <c r="BE93" s="219">
        <f>IF(N93="základní",J93,0)</f>
        <v>0</v>
      </c>
      <c r="BF93" s="219">
        <f>IF(N93="snížená",J93,0)</f>
        <v>0</v>
      </c>
      <c r="BG93" s="219">
        <f>IF(N93="zákl. přenesená",J93,0)</f>
        <v>0</v>
      </c>
      <c r="BH93" s="219">
        <f>IF(N93="sníž. přenesená",J93,0)</f>
        <v>0</v>
      </c>
      <c r="BI93" s="219">
        <f>IF(N93="nulová",J93,0)</f>
        <v>0</v>
      </c>
      <c r="BJ93" s="19" t="s">
        <v>81</v>
      </c>
      <c r="BK93" s="219">
        <f>ROUND(I93*H93,2)</f>
        <v>0</v>
      </c>
      <c r="BL93" s="19" t="s">
        <v>651</v>
      </c>
      <c r="BM93" s="218" t="s">
        <v>662</v>
      </c>
    </row>
    <row r="94" s="13" customFormat="1">
      <c r="A94" s="13"/>
      <c r="B94" s="225"/>
      <c r="C94" s="226"/>
      <c r="D94" s="227" t="s">
        <v>172</v>
      </c>
      <c r="E94" s="228" t="s">
        <v>19</v>
      </c>
      <c r="F94" s="229" t="s">
        <v>663</v>
      </c>
      <c r="G94" s="226"/>
      <c r="H94" s="228" t="s">
        <v>19</v>
      </c>
      <c r="I94" s="230"/>
      <c r="J94" s="226"/>
      <c r="K94" s="226"/>
      <c r="L94" s="231"/>
      <c r="M94" s="232"/>
      <c r="N94" s="233"/>
      <c r="O94" s="233"/>
      <c r="P94" s="233"/>
      <c r="Q94" s="233"/>
      <c r="R94" s="233"/>
      <c r="S94" s="233"/>
      <c r="T94" s="234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5" t="s">
        <v>172</v>
      </c>
      <c r="AU94" s="235" t="s">
        <v>83</v>
      </c>
      <c r="AV94" s="13" t="s">
        <v>81</v>
      </c>
      <c r="AW94" s="13" t="s">
        <v>34</v>
      </c>
      <c r="AX94" s="13" t="s">
        <v>73</v>
      </c>
      <c r="AY94" s="235" t="s">
        <v>160</v>
      </c>
    </row>
    <row r="95" s="13" customFormat="1">
      <c r="A95" s="13"/>
      <c r="B95" s="225"/>
      <c r="C95" s="226"/>
      <c r="D95" s="227" t="s">
        <v>172</v>
      </c>
      <c r="E95" s="228" t="s">
        <v>19</v>
      </c>
      <c r="F95" s="229" t="s">
        <v>664</v>
      </c>
      <c r="G95" s="226"/>
      <c r="H95" s="228" t="s">
        <v>19</v>
      </c>
      <c r="I95" s="230"/>
      <c r="J95" s="226"/>
      <c r="K95" s="226"/>
      <c r="L95" s="231"/>
      <c r="M95" s="232"/>
      <c r="N95" s="233"/>
      <c r="O95" s="233"/>
      <c r="P95" s="233"/>
      <c r="Q95" s="233"/>
      <c r="R95" s="233"/>
      <c r="S95" s="233"/>
      <c r="T95" s="234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5" t="s">
        <v>172</v>
      </c>
      <c r="AU95" s="235" t="s">
        <v>83</v>
      </c>
      <c r="AV95" s="13" t="s">
        <v>81</v>
      </c>
      <c r="AW95" s="13" t="s">
        <v>34</v>
      </c>
      <c r="AX95" s="13" t="s">
        <v>73</v>
      </c>
      <c r="AY95" s="235" t="s">
        <v>160</v>
      </c>
    </row>
    <row r="96" s="13" customFormat="1">
      <c r="A96" s="13"/>
      <c r="B96" s="225"/>
      <c r="C96" s="226"/>
      <c r="D96" s="227" t="s">
        <v>172</v>
      </c>
      <c r="E96" s="228" t="s">
        <v>19</v>
      </c>
      <c r="F96" s="229" t="s">
        <v>665</v>
      </c>
      <c r="G96" s="226"/>
      <c r="H96" s="228" t="s">
        <v>19</v>
      </c>
      <c r="I96" s="230"/>
      <c r="J96" s="226"/>
      <c r="K96" s="226"/>
      <c r="L96" s="231"/>
      <c r="M96" s="232"/>
      <c r="N96" s="233"/>
      <c r="O96" s="233"/>
      <c r="P96" s="233"/>
      <c r="Q96" s="233"/>
      <c r="R96" s="233"/>
      <c r="S96" s="233"/>
      <c r="T96" s="234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5" t="s">
        <v>172</v>
      </c>
      <c r="AU96" s="235" t="s">
        <v>83</v>
      </c>
      <c r="AV96" s="13" t="s">
        <v>81</v>
      </c>
      <c r="AW96" s="13" t="s">
        <v>34</v>
      </c>
      <c r="AX96" s="13" t="s">
        <v>73</v>
      </c>
      <c r="AY96" s="235" t="s">
        <v>160</v>
      </c>
    </row>
    <row r="97" s="14" customFormat="1">
      <c r="A97" s="14"/>
      <c r="B97" s="236"/>
      <c r="C97" s="237"/>
      <c r="D97" s="227" t="s">
        <v>172</v>
      </c>
      <c r="E97" s="238" t="s">
        <v>19</v>
      </c>
      <c r="F97" s="239" t="s">
        <v>81</v>
      </c>
      <c r="G97" s="237"/>
      <c r="H97" s="240">
        <v>1</v>
      </c>
      <c r="I97" s="241"/>
      <c r="J97" s="237"/>
      <c r="K97" s="237"/>
      <c r="L97" s="242"/>
      <c r="M97" s="243"/>
      <c r="N97" s="244"/>
      <c r="O97" s="244"/>
      <c r="P97" s="244"/>
      <c r="Q97" s="244"/>
      <c r="R97" s="244"/>
      <c r="S97" s="244"/>
      <c r="T97" s="245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6" t="s">
        <v>172</v>
      </c>
      <c r="AU97" s="246" t="s">
        <v>83</v>
      </c>
      <c r="AV97" s="14" t="s">
        <v>83</v>
      </c>
      <c r="AW97" s="14" t="s">
        <v>34</v>
      </c>
      <c r="AX97" s="14" t="s">
        <v>81</v>
      </c>
      <c r="AY97" s="246" t="s">
        <v>160</v>
      </c>
    </row>
    <row r="98" s="2" customFormat="1" ht="21.75" customHeight="1">
      <c r="A98" s="40"/>
      <c r="B98" s="41"/>
      <c r="C98" s="207" t="s">
        <v>184</v>
      </c>
      <c r="D98" s="207" t="s">
        <v>163</v>
      </c>
      <c r="E98" s="208" t="s">
        <v>666</v>
      </c>
      <c r="F98" s="209" t="s">
        <v>667</v>
      </c>
      <c r="G98" s="210" t="s">
        <v>650</v>
      </c>
      <c r="H98" s="211">
        <v>1</v>
      </c>
      <c r="I98" s="212"/>
      <c r="J98" s="213">
        <f>ROUND(I98*H98,2)</f>
        <v>0</v>
      </c>
      <c r="K98" s="209" t="s">
        <v>19</v>
      </c>
      <c r="L98" s="46"/>
      <c r="M98" s="214" t="s">
        <v>19</v>
      </c>
      <c r="N98" s="215" t="s">
        <v>44</v>
      </c>
      <c r="O98" s="86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8" t="s">
        <v>651</v>
      </c>
      <c r="AT98" s="218" t="s">
        <v>163</v>
      </c>
      <c r="AU98" s="218" t="s">
        <v>83</v>
      </c>
      <c r="AY98" s="19" t="s">
        <v>160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9" t="s">
        <v>81</v>
      </c>
      <c r="BK98" s="219">
        <f>ROUND(I98*H98,2)</f>
        <v>0</v>
      </c>
      <c r="BL98" s="19" t="s">
        <v>651</v>
      </c>
      <c r="BM98" s="218" t="s">
        <v>668</v>
      </c>
    </row>
    <row r="99" s="13" customFormat="1">
      <c r="A99" s="13"/>
      <c r="B99" s="225"/>
      <c r="C99" s="226"/>
      <c r="D99" s="227" t="s">
        <v>172</v>
      </c>
      <c r="E99" s="228" t="s">
        <v>19</v>
      </c>
      <c r="F99" s="229" t="s">
        <v>669</v>
      </c>
      <c r="G99" s="226"/>
      <c r="H99" s="228" t="s">
        <v>19</v>
      </c>
      <c r="I99" s="230"/>
      <c r="J99" s="226"/>
      <c r="K99" s="226"/>
      <c r="L99" s="231"/>
      <c r="M99" s="232"/>
      <c r="N99" s="233"/>
      <c r="O99" s="233"/>
      <c r="P99" s="233"/>
      <c r="Q99" s="233"/>
      <c r="R99" s="233"/>
      <c r="S99" s="233"/>
      <c r="T99" s="234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5" t="s">
        <v>172</v>
      </c>
      <c r="AU99" s="235" t="s">
        <v>83</v>
      </c>
      <c r="AV99" s="13" t="s">
        <v>81</v>
      </c>
      <c r="AW99" s="13" t="s">
        <v>34</v>
      </c>
      <c r="AX99" s="13" t="s">
        <v>73</v>
      </c>
      <c r="AY99" s="235" t="s">
        <v>160</v>
      </c>
    </row>
    <row r="100" s="14" customFormat="1">
      <c r="A100" s="14"/>
      <c r="B100" s="236"/>
      <c r="C100" s="237"/>
      <c r="D100" s="227" t="s">
        <v>172</v>
      </c>
      <c r="E100" s="238" t="s">
        <v>19</v>
      </c>
      <c r="F100" s="239" t="s">
        <v>81</v>
      </c>
      <c r="G100" s="237"/>
      <c r="H100" s="240">
        <v>1</v>
      </c>
      <c r="I100" s="241"/>
      <c r="J100" s="237"/>
      <c r="K100" s="237"/>
      <c r="L100" s="242"/>
      <c r="M100" s="243"/>
      <c r="N100" s="244"/>
      <c r="O100" s="244"/>
      <c r="P100" s="244"/>
      <c r="Q100" s="244"/>
      <c r="R100" s="244"/>
      <c r="S100" s="244"/>
      <c r="T100" s="245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6" t="s">
        <v>172</v>
      </c>
      <c r="AU100" s="246" t="s">
        <v>83</v>
      </c>
      <c r="AV100" s="14" t="s">
        <v>83</v>
      </c>
      <c r="AW100" s="14" t="s">
        <v>34</v>
      </c>
      <c r="AX100" s="14" t="s">
        <v>81</v>
      </c>
      <c r="AY100" s="246" t="s">
        <v>160</v>
      </c>
    </row>
    <row r="101" s="2" customFormat="1" ht="16.5" customHeight="1">
      <c r="A101" s="40"/>
      <c r="B101" s="41"/>
      <c r="C101" s="207" t="s">
        <v>168</v>
      </c>
      <c r="D101" s="207" t="s">
        <v>163</v>
      </c>
      <c r="E101" s="208" t="s">
        <v>670</v>
      </c>
      <c r="F101" s="209" t="s">
        <v>671</v>
      </c>
      <c r="G101" s="210" t="s">
        <v>650</v>
      </c>
      <c r="H101" s="211">
        <v>1</v>
      </c>
      <c r="I101" s="212"/>
      <c r="J101" s="213">
        <f>ROUND(I101*H101,2)</f>
        <v>0</v>
      </c>
      <c r="K101" s="209" t="s">
        <v>19</v>
      </c>
      <c r="L101" s="46"/>
      <c r="M101" s="214" t="s">
        <v>19</v>
      </c>
      <c r="N101" s="215" t="s">
        <v>44</v>
      </c>
      <c r="O101" s="86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8" t="s">
        <v>651</v>
      </c>
      <c r="AT101" s="218" t="s">
        <v>163</v>
      </c>
      <c r="AU101" s="218" t="s">
        <v>83</v>
      </c>
      <c r="AY101" s="19" t="s">
        <v>160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9" t="s">
        <v>81</v>
      </c>
      <c r="BK101" s="219">
        <f>ROUND(I101*H101,2)</f>
        <v>0</v>
      </c>
      <c r="BL101" s="19" t="s">
        <v>651</v>
      </c>
      <c r="BM101" s="218" t="s">
        <v>672</v>
      </c>
    </row>
    <row r="102" s="13" customFormat="1">
      <c r="A102" s="13"/>
      <c r="B102" s="225"/>
      <c r="C102" s="226"/>
      <c r="D102" s="227" t="s">
        <v>172</v>
      </c>
      <c r="E102" s="228" t="s">
        <v>19</v>
      </c>
      <c r="F102" s="229" t="s">
        <v>673</v>
      </c>
      <c r="G102" s="226"/>
      <c r="H102" s="228" t="s">
        <v>19</v>
      </c>
      <c r="I102" s="230"/>
      <c r="J102" s="226"/>
      <c r="K102" s="226"/>
      <c r="L102" s="231"/>
      <c r="M102" s="232"/>
      <c r="N102" s="233"/>
      <c r="O102" s="233"/>
      <c r="P102" s="233"/>
      <c r="Q102" s="233"/>
      <c r="R102" s="233"/>
      <c r="S102" s="233"/>
      <c r="T102" s="234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5" t="s">
        <v>172</v>
      </c>
      <c r="AU102" s="235" t="s">
        <v>83</v>
      </c>
      <c r="AV102" s="13" t="s">
        <v>81</v>
      </c>
      <c r="AW102" s="13" t="s">
        <v>34</v>
      </c>
      <c r="AX102" s="13" t="s">
        <v>73</v>
      </c>
      <c r="AY102" s="235" t="s">
        <v>160</v>
      </c>
    </row>
    <row r="103" s="14" customFormat="1">
      <c r="A103" s="14"/>
      <c r="B103" s="236"/>
      <c r="C103" s="237"/>
      <c r="D103" s="227" t="s">
        <v>172</v>
      </c>
      <c r="E103" s="238" t="s">
        <v>19</v>
      </c>
      <c r="F103" s="239" t="s">
        <v>81</v>
      </c>
      <c r="G103" s="237"/>
      <c r="H103" s="240">
        <v>1</v>
      </c>
      <c r="I103" s="241"/>
      <c r="J103" s="237"/>
      <c r="K103" s="237"/>
      <c r="L103" s="242"/>
      <c r="M103" s="243"/>
      <c r="N103" s="244"/>
      <c r="O103" s="244"/>
      <c r="P103" s="244"/>
      <c r="Q103" s="244"/>
      <c r="R103" s="244"/>
      <c r="S103" s="244"/>
      <c r="T103" s="245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6" t="s">
        <v>172</v>
      </c>
      <c r="AU103" s="246" t="s">
        <v>83</v>
      </c>
      <c r="AV103" s="14" t="s">
        <v>83</v>
      </c>
      <c r="AW103" s="14" t="s">
        <v>34</v>
      </c>
      <c r="AX103" s="14" t="s">
        <v>81</v>
      </c>
      <c r="AY103" s="246" t="s">
        <v>160</v>
      </c>
    </row>
    <row r="104" s="2" customFormat="1" ht="24.15" customHeight="1">
      <c r="A104" s="40"/>
      <c r="B104" s="41"/>
      <c r="C104" s="207" t="s">
        <v>193</v>
      </c>
      <c r="D104" s="207" t="s">
        <v>163</v>
      </c>
      <c r="E104" s="208" t="s">
        <v>674</v>
      </c>
      <c r="F104" s="209" t="s">
        <v>675</v>
      </c>
      <c r="G104" s="210" t="s">
        <v>650</v>
      </c>
      <c r="H104" s="211">
        <v>1</v>
      </c>
      <c r="I104" s="212"/>
      <c r="J104" s="213">
        <f>ROUND(I104*H104,2)</f>
        <v>0</v>
      </c>
      <c r="K104" s="209" t="s">
        <v>19</v>
      </c>
      <c r="L104" s="46"/>
      <c r="M104" s="214" t="s">
        <v>19</v>
      </c>
      <c r="N104" s="215" t="s">
        <v>44</v>
      </c>
      <c r="O104" s="86"/>
      <c r="P104" s="216">
        <f>O104*H104</f>
        <v>0</v>
      </c>
      <c r="Q104" s="216">
        <v>0</v>
      </c>
      <c r="R104" s="216">
        <f>Q104*H104</f>
        <v>0</v>
      </c>
      <c r="S104" s="216">
        <v>0</v>
      </c>
      <c r="T104" s="217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8" t="s">
        <v>168</v>
      </c>
      <c r="AT104" s="218" t="s">
        <v>163</v>
      </c>
      <c r="AU104" s="218" t="s">
        <v>83</v>
      </c>
      <c r="AY104" s="19" t="s">
        <v>160</v>
      </c>
      <c r="BE104" s="219">
        <f>IF(N104="základní",J104,0)</f>
        <v>0</v>
      </c>
      <c r="BF104" s="219">
        <f>IF(N104="snížená",J104,0)</f>
        <v>0</v>
      </c>
      <c r="BG104" s="219">
        <f>IF(N104="zákl. přenesená",J104,0)</f>
        <v>0</v>
      </c>
      <c r="BH104" s="219">
        <f>IF(N104="sníž. přenesená",J104,0)</f>
        <v>0</v>
      </c>
      <c r="BI104" s="219">
        <f>IF(N104="nulová",J104,0)</f>
        <v>0</v>
      </c>
      <c r="BJ104" s="19" t="s">
        <v>81</v>
      </c>
      <c r="BK104" s="219">
        <f>ROUND(I104*H104,2)</f>
        <v>0</v>
      </c>
      <c r="BL104" s="19" t="s">
        <v>168</v>
      </c>
      <c r="BM104" s="218" t="s">
        <v>676</v>
      </c>
    </row>
    <row r="105" s="14" customFormat="1">
      <c r="A105" s="14"/>
      <c r="B105" s="236"/>
      <c r="C105" s="237"/>
      <c r="D105" s="227" t="s">
        <v>172</v>
      </c>
      <c r="E105" s="238" t="s">
        <v>19</v>
      </c>
      <c r="F105" s="239" t="s">
        <v>81</v>
      </c>
      <c r="G105" s="237"/>
      <c r="H105" s="240">
        <v>1</v>
      </c>
      <c r="I105" s="241"/>
      <c r="J105" s="237"/>
      <c r="K105" s="237"/>
      <c r="L105" s="242"/>
      <c r="M105" s="243"/>
      <c r="N105" s="244"/>
      <c r="O105" s="244"/>
      <c r="P105" s="244"/>
      <c r="Q105" s="244"/>
      <c r="R105" s="244"/>
      <c r="S105" s="244"/>
      <c r="T105" s="245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6" t="s">
        <v>172</v>
      </c>
      <c r="AU105" s="246" t="s">
        <v>83</v>
      </c>
      <c r="AV105" s="14" t="s">
        <v>83</v>
      </c>
      <c r="AW105" s="14" t="s">
        <v>34</v>
      </c>
      <c r="AX105" s="14" t="s">
        <v>81</v>
      </c>
      <c r="AY105" s="246" t="s">
        <v>160</v>
      </c>
    </row>
    <row r="106" s="2" customFormat="1" ht="33" customHeight="1">
      <c r="A106" s="40"/>
      <c r="B106" s="41"/>
      <c r="C106" s="207" t="s">
        <v>198</v>
      </c>
      <c r="D106" s="207" t="s">
        <v>163</v>
      </c>
      <c r="E106" s="208" t="s">
        <v>677</v>
      </c>
      <c r="F106" s="209" t="s">
        <v>678</v>
      </c>
      <c r="G106" s="210" t="s">
        <v>650</v>
      </c>
      <c r="H106" s="211">
        <v>1</v>
      </c>
      <c r="I106" s="212"/>
      <c r="J106" s="213">
        <f>ROUND(I106*H106,2)</f>
        <v>0</v>
      </c>
      <c r="K106" s="209" t="s">
        <v>19</v>
      </c>
      <c r="L106" s="46"/>
      <c r="M106" s="214" t="s">
        <v>19</v>
      </c>
      <c r="N106" s="215" t="s">
        <v>44</v>
      </c>
      <c r="O106" s="86"/>
      <c r="P106" s="216">
        <f>O106*H106</f>
        <v>0</v>
      </c>
      <c r="Q106" s="216">
        <v>0</v>
      </c>
      <c r="R106" s="216">
        <f>Q106*H106</f>
        <v>0</v>
      </c>
      <c r="S106" s="216">
        <v>0</v>
      </c>
      <c r="T106" s="217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8" t="s">
        <v>168</v>
      </c>
      <c r="AT106" s="218" t="s">
        <v>163</v>
      </c>
      <c r="AU106" s="218" t="s">
        <v>83</v>
      </c>
      <c r="AY106" s="19" t="s">
        <v>160</v>
      </c>
      <c r="BE106" s="219">
        <f>IF(N106="základní",J106,0)</f>
        <v>0</v>
      </c>
      <c r="BF106" s="219">
        <f>IF(N106="snížená",J106,0)</f>
        <v>0</v>
      </c>
      <c r="BG106" s="219">
        <f>IF(N106="zákl. přenesená",J106,0)</f>
        <v>0</v>
      </c>
      <c r="BH106" s="219">
        <f>IF(N106="sníž. přenesená",J106,0)</f>
        <v>0</v>
      </c>
      <c r="BI106" s="219">
        <f>IF(N106="nulová",J106,0)</f>
        <v>0</v>
      </c>
      <c r="BJ106" s="19" t="s">
        <v>81</v>
      </c>
      <c r="BK106" s="219">
        <f>ROUND(I106*H106,2)</f>
        <v>0</v>
      </c>
      <c r="BL106" s="19" t="s">
        <v>168</v>
      </c>
      <c r="BM106" s="218" t="s">
        <v>679</v>
      </c>
    </row>
    <row r="107" s="14" customFormat="1">
      <c r="A107" s="14"/>
      <c r="B107" s="236"/>
      <c r="C107" s="237"/>
      <c r="D107" s="227" t="s">
        <v>172</v>
      </c>
      <c r="E107" s="238" t="s">
        <v>19</v>
      </c>
      <c r="F107" s="239" t="s">
        <v>81</v>
      </c>
      <c r="G107" s="237"/>
      <c r="H107" s="240">
        <v>1</v>
      </c>
      <c r="I107" s="241"/>
      <c r="J107" s="237"/>
      <c r="K107" s="237"/>
      <c r="L107" s="242"/>
      <c r="M107" s="243"/>
      <c r="N107" s="244"/>
      <c r="O107" s="244"/>
      <c r="P107" s="244"/>
      <c r="Q107" s="244"/>
      <c r="R107" s="244"/>
      <c r="S107" s="244"/>
      <c r="T107" s="245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6" t="s">
        <v>172</v>
      </c>
      <c r="AU107" s="246" t="s">
        <v>83</v>
      </c>
      <c r="AV107" s="14" t="s">
        <v>83</v>
      </c>
      <c r="AW107" s="14" t="s">
        <v>34</v>
      </c>
      <c r="AX107" s="14" t="s">
        <v>81</v>
      </c>
      <c r="AY107" s="246" t="s">
        <v>160</v>
      </c>
    </row>
    <row r="108" s="2" customFormat="1" ht="37.8" customHeight="1">
      <c r="A108" s="40"/>
      <c r="B108" s="41"/>
      <c r="C108" s="207" t="s">
        <v>205</v>
      </c>
      <c r="D108" s="207" t="s">
        <v>163</v>
      </c>
      <c r="E108" s="208" t="s">
        <v>680</v>
      </c>
      <c r="F108" s="209" t="s">
        <v>681</v>
      </c>
      <c r="G108" s="210" t="s">
        <v>650</v>
      </c>
      <c r="H108" s="211">
        <v>1</v>
      </c>
      <c r="I108" s="212"/>
      <c r="J108" s="213">
        <f>ROUND(I108*H108,2)</f>
        <v>0</v>
      </c>
      <c r="K108" s="209" t="s">
        <v>19</v>
      </c>
      <c r="L108" s="46"/>
      <c r="M108" s="214" t="s">
        <v>19</v>
      </c>
      <c r="N108" s="215" t="s">
        <v>44</v>
      </c>
      <c r="O108" s="86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8" t="s">
        <v>168</v>
      </c>
      <c r="AT108" s="218" t="s">
        <v>163</v>
      </c>
      <c r="AU108" s="218" t="s">
        <v>83</v>
      </c>
      <c r="AY108" s="19" t="s">
        <v>160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9" t="s">
        <v>81</v>
      </c>
      <c r="BK108" s="219">
        <f>ROUND(I108*H108,2)</f>
        <v>0</v>
      </c>
      <c r="BL108" s="19" t="s">
        <v>168</v>
      </c>
      <c r="BM108" s="218" t="s">
        <v>682</v>
      </c>
    </row>
    <row r="109" s="14" customFormat="1">
      <c r="A109" s="14"/>
      <c r="B109" s="236"/>
      <c r="C109" s="237"/>
      <c r="D109" s="227" t="s">
        <v>172</v>
      </c>
      <c r="E109" s="238" t="s">
        <v>19</v>
      </c>
      <c r="F109" s="239" t="s">
        <v>81</v>
      </c>
      <c r="G109" s="237"/>
      <c r="H109" s="240">
        <v>1</v>
      </c>
      <c r="I109" s="241"/>
      <c r="J109" s="237"/>
      <c r="K109" s="237"/>
      <c r="L109" s="242"/>
      <c r="M109" s="268"/>
      <c r="N109" s="269"/>
      <c r="O109" s="269"/>
      <c r="P109" s="269"/>
      <c r="Q109" s="269"/>
      <c r="R109" s="269"/>
      <c r="S109" s="269"/>
      <c r="T109" s="27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6" t="s">
        <v>172</v>
      </c>
      <c r="AU109" s="246" t="s">
        <v>83</v>
      </c>
      <c r="AV109" s="14" t="s">
        <v>83</v>
      </c>
      <c r="AW109" s="14" t="s">
        <v>34</v>
      </c>
      <c r="AX109" s="14" t="s">
        <v>81</v>
      </c>
      <c r="AY109" s="246" t="s">
        <v>160</v>
      </c>
    </row>
    <row r="110" s="2" customFormat="1" ht="6.96" customHeight="1">
      <c r="A110" s="40"/>
      <c r="B110" s="61"/>
      <c r="C110" s="62"/>
      <c r="D110" s="62"/>
      <c r="E110" s="62"/>
      <c r="F110" s="62"/>
      <c r="G110" s="62"/>
      <c r="H110" s="62"/>
      <c r="I110" s="62"/>
      <c r="J110" s="62"/>
      <c r="K110" s="62"/>
      <c r="L110" s="46"/>
      <c r="M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</row>
  </sheetData>
  <sheetProtection sheet="1" autoFilter="0" formatColumns="0" formatRows="0" objects="1" scenarios="1" spinCount="100000" saltValue="Dhzxn/EGUWwXEz/jOF2ly+jnWzCeND3MSBL37ahNXXOzsP5KNvC4fvXI7IqtQoABZEqaV8boCZPCysAzbZxcKA==" hashValue="WJmVrO+ZdYsqH5UVBZHdto8FhRheva+U7JNgd6k4M3AsuWqKHee+zlvejYH8d/g1qWb+YwWXJ/8FzkH4LFWu4A==" algorithmName="SHA-512" password="CC35"/>
  <autoFilter ref="C80:K10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1"/>
      <c r="C3" s="132"/>
      <c r="D3" s="132"/>
      <c r="E3" s="132"/>
      <c r="F3" s="132"/>
      <c r="G3" s="132"/>
      <c r="H3" s="22"/>
    </row>
    <row r="4" s="1" customFormat="1" ht="24.96" customHeight="1">
      <c r="B4" s="22"/>
      <c r="C4" s="133" t="s">
        <v>683</v>
      </c>
      <c r="H4" s="22"/>
    </row>
    <row r="5" s="1" customFormat="1" ht="12" customHeight="1">
      <c r="B5" s="22"/>
      <c r="C5" s="271" t="s">
        <v>13</v>
      </c>
      <c r="D5" s="143" t="s">
        <v>14</v>
      </c>
      <c r="E5" s="1"/>
      <c r="F5" s="1"/>
      <c r="H5" s="22"/>
    </row>
    <row r="6" s="1" customFormat="1" ht="36.96" customHeight="1">
      <c r="B6" s="22"/>
      <c r="C6" s="272" t="s">
        <v>16</v>
      </c>
      <c r="D6" s="273" t="s">
        <v>17</v>
      </c>
      <c r="E6" s="1"/>
      <c r="F6" s="1"/>
      <c r="H6" s="22"/>
    </row>
    <row r="7" s="1" customFormat="1" ht="16.5" customHeight="1">
      <c r="B7" s="22"/>
      <c r="C7" s="135" t="s">
        <v>24</v>
      </c>
      <c r="D7" s="140" t="str">
        <f>'Rekapitulace stavby'!AN8</f>
        <v>8. 3. 2024</v>
      </c>
      <c r="H7" s="22"/>
    </row>
    <row r="8" s="2" customFormat="1" ht="10.8" customHeight="1">
      <c r="A8" s="40"/>
      <c r="B8" s="46"/>
      <c r="C8" s="40"/>
      <c r="D8" s="40"/>
      <c r="E8" s="40"/>
      <c r="F8" s="40"/>
      <c r="G8" s="40"/>
      <c r="H8" s="46"/>
    </row>
    <row r="9" s="11" customFormat="1" ht="29.28" customHeight="1">
      <c r="A9" s="180"/>
      <c r="B9" s="274"/>
      <c r="C9" s="275" t="s">
        <v>54</v>
      </c>
      <c r="D9" s="276" t="s">
        <v>55</v>
      </c>
      <c r="E9" s="276" t="s">
        <v>147</v>
      </c>
      <c r="F9" s="277" t="s">
        <v>684</v>
      </c>
      <c r="G9" s="180"/>
      <c r="H9" s="274"/>
    </row>
    <row r="10" s="2" customFormat="1" ht="26.4" customHeight="1">
      <c r="A10" s="40"/>
      <c r="B10" s="46"/>
      <c r="C10" s="278" t="s">
        <v>685</v>
      </c>
      <c r="D10" s="278" t="s">
        <v>79</v>
      </c>
      <c r="E10" s="40"/>
      <c r="F10" s="40"/>
      <c r="G10" s="40"/>
      <c r="H10" s="46"/>
    </row>
    <row r="11" s="2" customFormat="1" ht="16.8" customHeight="1">
      <c r="A11" s="40"/>
      <c r="B11" s="46"/>
      <c r="C11" s="279" t="s">
        <v>96</v>
      </c>
      <c r="D11" s="280" t="s">
        <v>96</v>
      </c>
      <c r="E11" s="281" t="s">
        <v>19</v>
      </c>
      <c r="F11" s="282">
        <v>0.34499999999999997</v>
      </c>
      <c r="G11" s="40"/>
      <c r="H11" s="46"/>
    </row>
    <row r="12" s="2" customFormat="1" ht="16.8" customHeight="1">
      <c r="A12" s="40"/>
      <c r="B12" s="46"/>
      <c r="C12" s="283" t="s">
        <v>19</v>
      </c>
      <c r="D12" s="283" t="s">
        <v>173</v>
      </c>
      <c r="E12" s="19" t="s">
        <v>19</v>
      </c>
      <c r="F12" s="284">
        <v>0</v>
      </c>
      <c r="G12" s="40"/>
      <c r="H12" s="46"/>
    </row>
    <row r="13" s="2" customFormat="1" ht="16.8" customHeight="1">
      <c r="A13" s="40"/>
      <c r="B13" s="46"/>
      <c r="C13" s="283" t="s">
        <v>19</v>
      </c>
      <c r="D13" s="283" t="s">
        <v>221</v>
      </c>
      <c r="E13" s="19" t="s">
        <v>19</v>
      </c>
      <c r="F13" s="284">
        <v>0.34499999999999997</v>
      </c>
      <c r="G13" s="40"/>
      <c r="H13" s="46"/>
    </row>
    <row r="14" s="2" customFormat="1" ht="16.8" customHeight="1">
      <c r="A14" s="40"/>
      <c r="B14" s="46"/>
      <c r="C14" s="283" t="s">
        <v>96</v>
      </c>
      <c r="D14" s="283" t="s">
        <v>175</v>
      </c>
      <c r="E14" s="19" t="s">
        <v>19</v>
      </c>
      <c r="F14" s="284">
        <v>0.34499999999999997</v>
      </c>
      <c r="G14" s="40"/>
      <c r="H14" s="46"/>
    </row>
    <row r="15" s="2" customFormat="1" ht="16.8" customHeight="1">
      <c r="A15" s="40"/>
      <c r="B15" s="46"/>
      <c r="C15" s="285" t="s">
        <v>686</v>
      </c>
      <c r="D15" s="40"/>
      <c r="E15" s="40"/>
      <c r="F15" s="40"/>
      <c r="G15" s="40"/>
      <c r="H15" s="46"/>
    </row>
    <row r="16" s="2" customFormat="1">
      <c r="A16" s="40"/>
      <c r="B16" s="46"/>
      <c r="C16" s="283" t="s">
        <v>218</v>
      </c>
      <c r="D16" s="283" t="s">
        <v>687</v>
      </c>
      <c r="E16" s="19" t="s">
        <v>180</v>
      </c>
      <c r="F16" s="284">
        <v>0.34499999999999997</v>
      </c>
      <c r="G16" s="40"/>
      <c r="H16" s="46"/>
    </row>
    <row r="17" s="2" customFormat="1" ht="16.8" customHeight="1">
      <c r="A17" s="40"/>
      <c r="B17" s="46"/>
      <c r="C17" s="283" t="s">
        <v>232</v>
      </c>
      <c r="D17" s="283" t="s">
        <v>688</v>
      </c>
      <c r="E17" s="19" t="s">
        <v>208</v>
      </c>
      <c r="F17" s="284">
        <v>0.035000000000000003</v>
      </c>
      <c r="G17" s="40"/>
      <c r="H17" s="46"/>
    </row>
    <row r="18" s="2" customFormat="1" ht="16.8" customHeight="1">
      <c r="A18" s="40"/>
      <c r="B18" s="46"/>
      <c r="C18" s="279" t="s">
        <v>93</v>
      </c>
      <c r="D18" s="280" t="s">
        <v>93</v>
      </c>
      <c r="E18" s="281" t="s">
        <v>19</v>
      </c>
      <c r="F18" s="282">
        <v>2</v>
      </c>
      <c r="G18" s="40"/>
      <c r="H18" s="46"/>
    </row>
    <row r="19" s="2" customFormat="1" ht="16.8" customHeight="1">
      <c r="A19" s="40"/>
      <c r="B19" s="46"/>
      <c r="C19" s="283" t="s">
        <v>19</v>
      </c>
      <c r="D19" s="283" t="s">
        <v>173</v>
      </c>
      <c r="E19" s="19" t="s">
        <v>19</v>
      </c>
      <c r="F19" s="284">
        <v>0</v>
      </c>
      <c r="G19" s="40"/>
      <c r="H19" s="46"/>
    </row>
    <row r="20" s="2" customFormat="1" ht="16.8" customHeight="1">
      <c r="A20" s="40"/>
      <c r="B20" s="46"/>
      <c r="C20" s="283" t="s">
        <v>19</v>
      </c>
      <c r="D20" s="283" t="s">
        <v>174</v>
      </c>
      <c r="E20" s="19" t="s">
        <v>19</v>
      </c>
      <c r="F20" s="284">
        <v>2</v>
      </c>
      <c r="G20" s="40"/>
      <c r="H20" s="46"/>
    </row>
    <row r="21" s="2" customFormat="1" ht="16.8" customHeight="1">
      <c r="A21" s="40"/>
      <c r="B21" s="46"/>
      <c r="C21" s="283" t="s">
        <v>93</v>
      </c>
      <c r="D21" s="283" t="s">
        <v>175</v>
      </c>
      <c r="E21" s="19" t="s">
        <v>19</v>
      </c>
      <c r="F21" s="284">
        <v>2</v>
      </c>
      <c r="G21" s="40"/>
      <c r="H21" s="46"/>
    </row>
    <row r="22" s="2" customFormat="1" ht="16.8" customHeight="1">
      <c r="A22" s="40"/>
      <c r="B22" s="46"/>
      <c r="C22" s="285" t="s">
        <v>686</v>
      </c>
      <c r="D22" s="40"/>
      <c r="E22" s="40"/>
      <c r="F22" s="40"/>
      <c r="G22" s="40"/>
      <c r="H22" s="46"/>
    </row>
    <row r="23" s="2" customFormat="1" ht="16.8" customHeight="1">
      <c r="A23" s="40"/>
      <c r="B23" s="46"/>
      <c r="C23" s="283" t="s">
        <v>164</v>
      </c>
      <c r="D23" s="283" t="s">
        <v>689</v>
      </c>
      <c r="E23" s="19" t="s">
        <v>166</v>
      </c>
      <c r="F23" s="284">
        <v>2</v>
      </c>
      <c r="G23" s="40"/>
      <c r="H23" s="46"/>
    </row>
    <row r="24" s="2" customFormat="1">
      <c r="A24" s="40"/>
      <c r="B24" s="46"/>
      <c r="C24" s="283" t="s">
        <v>266</v>
      </c>
      <c r="D24" s="283" t="s">
        <v>690</v>
      </c>
      <c r="E24" s="19" t="s">
        <v>166</v>
      </c>
      <c r="F24" s="284">
        <v>2</v>
      </c>
      <c r="G24" s="40"/>
      <c r="H24" s="46"/>
    </row>
    <row r="25" s="2" customFormat="1">
      <c r="A25" s="40"/>
      <c r="B25" s="46"/>
      <c r="C25" s="283" t="s">
        <v>414</v>
      </c>
      <c r="D25" s="283" t="s">
        <v>691</v>
      </c>
      <c r="E25" s="19" t="s">
        <v>166</v>
      </c>
      <c r="F25" s="284">
        <v>2</v>
      </c>
      <c r="G25" s="40"/>
      <c r="H25" s="46"/>
    </row>
    <row r="26" s="2" customFormat="1" ht="16.8" customHeight="1">
      <c r="A26" s="40"/>
      <c r="B26" s="46"/>
      <c r="C26" s="279" t="s">
        <v>106</v>
      </c>
      <c r="D26" s="280" t="s">
        <v>106</v>
      </c>
      <c r="E26" s="281" t="s">
        <v>19</v>
      </c>
      <c r="F26" s="282">
        <v>6.2000000000000002</v>
      </c>
      <c r="G26" s="40"/>
      <c r="H26" s="46"/>
    </row>
    <row r="27" s="2" customFormat="1" ht="16.8" customHeight="1">
      <c r="A27" s="40"/>
      <c r="B27" s="46"/>
      <c r="C27" s="283" t="s">
        <v>19</v>
      </c>
      <c r="D27" s="283" t="s">
        <v>173</v>
      </c>
      <c r="E27" s="19" t="s">
        <v>19</v>
      </c>
      <c r="F27" s="284">
        <v>0</v>
      </c>
      <c r="G27" s="40"/>
      <c r="H27" s="46"/>
    </row>
    <row r="28" s="2" customFormat="1" ht="16.8" customHeight="1">
      <c r="A28" s="40"/>
      <c r="B28" s="46"/>
      <c r="C28" s="283" t="s">
        <v>19</v>
      </c>
      <c r="D28" s="283" t="s">
        <v>566</v>
      </c>
      <c r="E28" s="19" t="s">
        <v>19</v>
      </c>
      <c r="F28" s="284">
        <v>3.5499999999999998</v>
      </c>
      <c r="G28" s="40"/>
      <c r="H28" s="46"/>
    </row>
    <row r="29" s="2" customFormat="1" ht="16.8" customHeight="1">
      <c r="A29" s="40"/>
      <c r="B29" s="46"/>
      <c r="C29" s="283" t="s">
        <v>19</v>
      </c>
      <c r="D29" s="283" t="s">
        <v>567</v>
      </c>
      <c r="E29" s="19" t="s">
        <v>19</v>
      </c>
      <c r="F29" s="284">
        <v>2.6499999999999999</v>
      </c>
      <c r="G29" s="40"/>
      <c r="H29" s="46"/>
    </row>
    <row r="30" s="2" customFormat="1" ht="16.8" customHeight="1">
      <c r="A30" s="40"/>
      <c r="B30" s="46"/>
      <c r="C30" s="283" t="s">
        <v>106</v>
      </c>
      <c r="D30" s="283" t="s">
        <v>175</v>
      </c>
      <c r="E30" s="19" t="s">
        <v>19</v>
      </c>
      <c r="F30" s="284">
        <v>6.2000000000000002</v>
      </c>
      <c r="G30" s="40"/>
      <c r="H30" s="46"/>
    </row>
    <row r="31" s="2" customFormat="1" ht="16.8" customHeight="1">
      <c r="A31" s="40"/>
      <c r="B31" s="46"/>
      <c r="C31" s="285" t="s">
        <v>686</v>
      </c>
      <c r="D31" s="40"/>
      <c r="E31" s="40"/>
      <c r="F31" s="40"/>
      <c r="G31" s="40"/>
      <c r="H31" s="46"/>
    </row>
    <row r="32" s="2" customFormat="1">
      <c r="A32" s="40"/>
      <c r="B32" s="46"/>
      <c r="C32" s="283" t="s">
        <v>562</v>
      </c>
      <c r="D32" s="283" t="s">
        <v>692</v>
      </c>
      <c r="E32" s="19" t="s">
        <v>391</v>
      </c>
      <c r="F32" s="284">
        <v>6.2000000000000002</v>
      </c>
      <c r="G32" s="40"/>
      <c r="H32" s="46"/>
    </row>
    <row r="33" s="2" customFormat="1" ht="16.8" customHeight="1">
      <c r="A33" s="40"/>
      <c r="B33" s="46"/>
      <c r="C33" s="283" t="s">
        <v>534</v>
      </c>
      <c r="D33" s="283" t="s">
        <v>693</v>
      </c>
      <c r="E33" s="19" t="s">
        <v>391</v>
      </c>
      <c r="F33" s="284">
        <v>11.5</v>
      </c>
      <c r="G33" s="40"/>
      <c r="H33" s="46"/>
    </row>
    <row r="34" s="2" customFormat="1" ht="16.8" customHeight="1">
      <c r="A34" s="40"/>
      <c r="B34" s="46"/>
      <c r="C34" s="283" t="s">
        <v>540</v>
      </c>
      <c r="D34" s="283" t="s">
        <v>694</v>
      </c>
      <c r="E34" s="19" t="s">
        <v>166</v>
      </c>
      <c r="F34" s="284">
        <v>4.8949999999999996</v>
      </c>
      <c r="G34" s="40"/>
      <c r="H34" s="46"/>
    </row>
    <row r="35" s="2" customFormat="1" ht="16.8" customHeight="1">
      <c r="A35" s="40"/>
      <c r="B35" s="46"/>
      <c r="C35" s="283" t="s">
        <v>547</v>
      </c>
      <c r="D35" s="283" t="s">
        <v>695</v>
      </c>
      <c r="E35" s="19" t="s">
        <v>166</v>
      </c>
      <c r="F35" s="284">
        <v>4.8949999999999996</v>
      </c>
      <c r="G35" s="40"/>
      <c r="H35" s="46"/>
    </row>
    <row r="36" s="2" customFormat="1" ht="16.8" customHeight="1">
      <c r="A36" s="40"/>
      <c r="B36" s="46"/>
      <c r="C36" s="283" t="s">
        <v>552</v>
      </c>
      <c r="D36" s="283" t="s">
        <v>696</v>
      </c>
      <c r="E36" s="19" t="s">
        <v>391</v>
      </c>
      <c r="F36" s="284">
        <v>11.1</v>
      </c>
      <c r="G36" s="40"/>
      <c r="H36" s="46"/>
    </row>
    <row r="37" s="2" customFormat="1">
      <c r="A37" s="40"/>
      <c r="B37" s="46"/>
      <c r="C37" s="283" t="s">
        <v>587</v>
      </c>
      <c r="D37" s="283" t="s">
        <v>588</v>
      </c>
      <c r="E37" s="19" t="s">
        <v>166</v>
      </c>
      <c r="F37" s="284">
        <v>5.7229999999999999</v>
      </c>
      <c r="G37" s="40"/>
      <c r="H37" s="46"/>
    </row>
    <row r="38" s="2" customFormat="1" ht="16.8" customHeight="1">
      <c r="A38" s="40"/>
      <c r="B38" s="46"/>
      <c r="C38" s="279" t="s">
        <v>108</v>
      </c>
      <c r="D38" s="280" t="s">
        <v>108</v>
      </c>
      <c r="E38" s="281" t="s">
        <v>19</v>
      </c>
      <c r="F38" s="282">
        <v>5.2999999999999998</v>
      </c>
      <c r="G38" s="40"/>
      <c r="H38" s="46"/>
    </row>
    <row r="39" s="2" customFormat="1" ht="16.8" customHeight="1">
      <c r="A39" s="40"/>
      <c r="B39" s="46"/>
      <c r="C39" s="283" t="s">
        <v>19</v>
      </c>
      <c r="D39" s="283" t="s">
        <v>173</v>
      </c>
      <c r="E39" s="19" t="s">
        <v>19</v>
      </c>
      <c r="F39" s="284">
        <v>0</v>
      </c>
      <c r="G39" s="40"/>
      <c r="H39" s="46"/>
    </row>
    <row r="40" s="2" customFormat="1" ht="16.8" customHeight="1">
      <c r="A40" s="40"/>
      <c r="B40" s="46"/>
      <c r="C40" s="283" t="s">
        <v>19</v>
      </c>
      <c r="D40" s="283" t="s">
        <v>573</v>
      </c>
      <c r="E40" s="19" t="s">
        <v>19</v>
      </c>
      <c r="F40" s="284">
        <v>5.2999999999999998</v>
      </c>
      <c r="G40" s="40"/>
      <c r="H40" s="46"/>
    </row>
    <row r="41" s="2" customFormat="1" ht="16.8" customHeight="1">
      <c r="A41" s="40"/>
      <c r="B41" s="46"/>
      <c r="C41" s="283" t="s">
        <v>108</v>
      </c>
      <c r="D41" s="283" t="s">
        <v>175</v>
      </c>
      <c r="E41" s="19" t="s">
        <v>19</v>
      </c>
      <c r="F41" s="284">
        <v>5.2999999999999998</v>
      </c>
      <c r="G41" s="40"/>
      <c r="H41" s="46"/>
    </row>
    <row r="42" s="2" customFormat="1" ht="16.8" customHeight="1">
      <c r="A42" s="40"/>
      <c r="B42" s="46"/>
      <c r="C42" s="285" t="s">
        <v>686</v>
      </c>
      <c r="D42" s="40"/>
      <c r="E42" s="40"/>
      <c r="F42" s="40"/>
      <c r="G42" s="40"/>
      <c r="H42" s="46"/>
    </row>
    <row r="43" s="2" customFormat="1">
      <c r="A43" s="40"/>
      <c r="B43" s="46"/>
      <c r="C43" s="283" t="s">
        <v>569</v>
      </c>
      <c r="D43" s="283" t="s">
        <v>697</v>
      </c>
      <c r="E43" s="19" t="s">
        <v>391</v>
      </c>
      <c r="F43" s="284">
        <v>5.2999999999999998</v>
      </c>
      <c r="G43" s="40"/>
      <c r="H43" s="46"/>
    </row>
    <row r="44" s="2" customFormat="1" ht="16.8" customHeight="1">
      <c r="A44" s="40"/>
      <c r="B44" s="46"/>
      <c r="C44" s="283" t="s">
        <v>534</v>
      </c>
      <c r="D44" s="283" t="s">
        <v>693</v>
      </c>
      <c r="E44" s="19" t="s">
        <v>391</v>
      </c>
      <c r="F44" s="284">
        <v>11.5</v>
      </c>
      <c r="G44" s="40"/>
      <c r="H44" s="46"/>
    </row>
    <row r="45" s="2" customFormat="1" ht="16.8" customHeight="1">
      <c r="A45" s="40"/>
      <c r="B45" s="46"/>
      <c r="C45" s="283" t="s">
        <v>540</v>
      </c>
      <c r="D45" s="283" t="s">
        <v>694</v>
      </c>
      <c r="E45" s="19" t="s">
        <v>166</v>
      </c>
      <c r="F45" s="284">
        <v>4.8949999999999996</v>
      </c>
      <c r="G45" s="40"/>
      <c r="H45" s="46"/>
    </row>
    <row r="46" s="2" customFormat="1" ht="16.8" customHeight="1">
      <c r="A46" s="40"/>
      <c r="B46" s="46"/>
      <c r="C46" s="283" t="s">
        <v>547</v>
      </c>
      <c r="D46" s="283" t="s">
        <v>695</v>
      </c>
      <c r="E46" s="19" t="s">
        <v>166</v>
      </c>
      <c r="F46" s="284">
        <v>4.8949999999999996</v>
      </c>
      <c r="G46" s="40"/>
      <c r="H46" s="46"/>
    </row>
    <row r="47" s="2" customFormat="1">
      <c r="A47" s="40"/>
      <c r="B47" s="46"/>
      <c r="C47" s="283" t="s">
        <v>587</v>
      </c>
      <c r="D47" s="283" t="s">
        <v>588</v>
      </c>
      <c r="E47" s="19" t="s">
        <v>166</v>
      </c>
      <c r="F47" s="284">
        <v>5.7229999999999999</v>
      </c>
      <c r="G47" s="40"/>
      <c r="H47" s="46"/>
    </row>
    <row r="48" s="2" customFormat="1" ht="16.8" customHeight="1">
      <c r="A48" s="40"/>
      <c r="B48" s="46"/>
      <c r="C48" s="279" t="s">
        <v>110</v>
      </c>
      <c r="D48" s="280" t="s">
        <v>110</v>
      </c>
      <c r="E48" s="281" t="s">
        <v>19</v>
      </c>
      <c r="F48" s="282">
        <v>2.0499999999999998</v>
      </c>
      <c r="G48" s="40"/>
      <c r="H48" s="46"/>
    </row>
    <row r="49" s="2" customFormat="1" ht="16.8" customHeight="1">
      <c r="A49" s="40"/>
      <c r="B49" s="46"/>
      <c r="C49" s="283" t="s">
        <v>19</v>
      </c>
      <c r="D49" s="283" t="s">
        <v>173</v>
      </c>
      <c r="E49" s="19" t="s">
        <v>19</v>
      </c>
      <c r="F49" s="284">
        <v>0</v>
      </c>
      <c r="G49" s="40"/>
      <c r="H49" s="46"/>
    </row>
    <row r="50" s="2" customFormat="1" ht="16.8" customHeight="1">
      <c r="A50" s="40"/>
      <c r="B50" s="46"/>
      <c r="C50" s="283" t="s">
        <v>19</v>
      </c>
      <c r="D50" s="283" t="s">
        <v>579</v>
      </c>
      <c r="E50" s="19" t="s">
        <v>19</v>
      </c>
      <c r="F50" s="284">
        <v>2.0499999999999998</v>
      </c>
      <c r="G50" s="40"/>
      <c r="H50" s="46"/>
    </row>
    <row r="51" s="2" customFormat="1" ht="16.8" customHeight="1">
      <c r="A51" s="40"/>
      <c r="B51" s="46"/>
      <c r="C51" s="283" t="s">
        <v>110</v>
      </c>
      <c r="D51" s="283" t="s">
        <v>175</v>
      </c>
      <c r="E51" s="19" t="s">
        <v>19</v>
      </c>
      <c r="F51" s="284">
        <v>2.0499999999999998</v>
      </c>
      <c r="G51" s="40"/>
      <c r="H51" s="46"/>
    </row>
    <row r="52" s="2" customFormat="1" ht="16.8" customHeight="1">
      <c r="A52" s="40"/>
      <c r="B52" s="46"/>
      <c r="C52" s="285" t="s">
        <v>686</v>
      </c>
      <c r="D52" s="40"/>
      <c r="E52" s="40"/>
      <c r="F52" s="40"/>
      <c r="G52" s="40"/>
      <c r="H52" s="46"/>
    </row>
    <row r="53" s="2" customFormat="1">
      <c r="A53" s="40"/>
      <c r="B53" s="46"/>
      <c r="C53" s="283" t="s">
        <v>575</v>
      </c>
      <c r="D53" s="283" t="s">
        <v>698</v>
      </c>
      <c r="E53" s="19" t="s">
        <v>391</v>
      </c>
      <c r="F53" s="284">
        <v>2.0499999999999998</v>
      </c>
      <c r="G53" s="40"/>
      <c r="H53" s="46"/>
    </row>
    <row r="54" s="2" customFormat="1">
      <c r="A54" s="40"/>
      <c r="B54" s="46"/>
      <c r="C54" s="283" t="s">
        <v>587</v>
      </c>
      <c r="D54" s="283" t="s">
        <v>588</v>
      </c>
      <c r="E54" s="19" t="s">
        <v>166</v>
      </c>
      <c r="F54" s="284">
        <v>5.7229999999999999</v>
      </c>
      <c r="G54" s="40"/>
      <c r="H54" s="46"/>
    </row>
    <row r="55" s="2" customFormat="1" ht="16.8" customHeight="1">
      <c r="A55" s="40"/>
      <c r="B55" s="46"/>
      <c r="C55" s="279" t="s">
        <v>112</v>
      </c>
      <c r="D55" s="280" t="s">
        <v>112</v>
      </c>
      <c r="E55" s="281" t="s">
        <v>19</v>
      </c>
      <c r="F55" s="282">
        <v>2.2400000000000002</v>
      </c>
      <c r="G55" s="40"/>
      <c r="H55" s="46"/>
    </row>
    <row r="56" s="2" customFormat="1" ht="16.8" customHeight="1">
      <c r="A56" s="40"/>
      <c r="B56" s="46"/>
      <c r="C56" s="283" t="s">
        <v>19</v>
      </c>
      <c r="D56" s="283" t="s">
        <v>173</v>
      </c>
      <c r="E56" s="19" t="s">
        <v>19</v>
      </c>
      <c r="F56" s="284">
        <v>0</v>
      </c>
      <c r="G56" s="40"/>
      <c r="H56" s="46"/>
    </row>
    <row r="57" s="2" customFormat="1" ht="16.8" customHeight="1">
      <c r="A57" s="40"/>
      <c r="B57" s="46"/>
      <c r="C57" s="283" t="s">
        <v>19</v>
      </c>
      <c r="D57" s="283" t="s">
        <v>585</v>
      </c>
      <c r="E57" s="19" t="s">
        <v>19</v>
      </c>
      <c r="F57" s="284">
        <v>2.2400000000000002</v>
      </c>
      <c r="G57" s="40"/>
      <c r="H57" s="46"/>
    </row>
    <row r="58" s="2" customFormat="1" ht="16.8" customHeight="1">
      <c r="A58" s="40"/>
      <c r="B58" s="46"/>
      <c r="C58" s="283" t="s">
        <v>112</v>
      </c>
      <c r="D58" s="283" t="s">
        <v>175</v>
      </c>
      <c r="E58" s="19" t="s">
        <v>19</v>
      </c>
      <c r="F58" s="284">
        <v>2.2400000000000002</v>
      </c>
      <c r="G58" s="40"/>
      <c r="H58" s="46"/>
    </row>
    <row r="59" s="2" customFormat="1" ht="16.8" customHeight="1">
      <c r="A59" s="40"/>
      <c r="B59" s="46"/>
      <c r="C59" s="285" t="s">
        <v>686</v>
      </c>
      <c r="D59" s="40"/>
      <c r="E59" s="40"/>
      <c r="F59" s="40"/>
      <c r="G59" s="40"/>
      <c r="H59" s="46"/>
    </row>
    <row r="60" s="2" customFormat="1">
      <c r="A60" s="40"/>
      <c r="B60" s="46"/>
      <c r="C60" s="283" t="s">
        <v>581</v>
      </c>
      <c r="D60" s="283" t="s">
        <v>699</v>
      </c>
      <c r="E60" s="19" t="s">
        <v>166</v>
      </c>
      <c r="F60" s="284">
        <v>2.2400000000000002</v>
      </c>
      <c r="G60" s="40"/>
      <c r="H60" s="46"/>
    </row>
    <row r="61" s="2" customFormat="1" ht="16.8" customHeight="1">
      <c r="A61" s="40"/>
      <c r="B61" s="46"/>
      <c r="C61" s="283" t="s">
        <v>529</v>
      </c>
      <c r="D61" s="283" t="s">
        <v>700</v>
      </c>
      <c r="E61" s="19" t="s">
        <v>166</v>
      </c>
      <c r="F61" s="284">
        <v>2.2400000000000002</v>
      </c>
      <c r="G61" s="40"/>
      <c r="H61" s="46"/>
    </row>
    <row r="62" s="2" customFormat="1" ht="16.8" customHeight="1">
      <c r="A62" s="40"/>
      <c r="B62" s="46"/>
      <c r="C62" s="283" t="s">
        <v>540</v>
      </c>
      <c r="D62" s="283" t="s">
        <v>694</v>
      </c>
      <c r="E62" s="19" t="s">
        <v>166</v>
      </c>
      <c r="F62" s="284">
        <v>4.8949999999999996</v>
      </c>
      <c r="G62" s="40"/>
      <c r="H62" s="46"/>
    </row>
    <row r="63" s="2" customFormat="1" ht="16.8" customHeight="1">
      <c r="A63" s="40"/>
      <c r="B63" s="46"/>
      <c r="C63" s="283" t="s">
        <v>547</v>
      </c>
      <c r="D63" s="283" t="s">
        <v>695</v>
      </c>
      <c r="E63" s="19" t="s">
        <v>166</v>
      </c>
      <c r="F63" s="284">
        <v>4.8949999999999996</v>
      </c>
      <c r="G63" s="40"/>
      <c r="H63" s="46"/>
    </row>
    <row r="64" s="2" customFormat="1" ht="16.8" customHeight="1">
      <c r="A64" s="40"/>
      <c r="B64" s="46"/>
      <c r="C64" s="283" t="s">
        <v>595</v>
      </c>
      <c r="D64" s="283" t="s">
        <v>701</v>
      </c>
      <c r="E64" s="19" t="s">
        <v>166</v>
      </c>
      <c r="F64" s="284">
        <v>2.2400000000000002</v>
      </c>
      <c r="G64" s="40"/>
      <c r="H64" s="46"/>
    </row>
    <row r="65" s="2" customFormat="1">
      <c r="A65" s="40"/>
      <c r="B65" s="46"/>
      <c r="C65" s="283" t="s">
        <v>587</v>
      </c>
      <c r="D65" s="283" t="s">
        <v>588</v>
      </c>
      <c r="E65" s="19" t="s">
        <v>166</v>
      </c>
      <c r="F65" s="284">
        <v>5.7229999999999999</v>
      </c>
      <c r="G65" s="40"/>
      <c r="H65" s="46"/>
    </row>
    <row r="66" s="2" customFormat="1" ht="16.8" customHeight="1">
      <c r="A66" s="40"/>
      <c r="B66" s="46"/>
      <c r="C66" s="279" t="s">
        <v>538</v>
      </c>
      <c r="D66" s="280" t="s">
        <v>538</v>
      </c>
      <c r="E66" s="281" t="s">
        <v>19</v>
      </c>
      <c r="F66" s="282">
        <v>11.5</v>
      </c>
      <c r="G66" s="40"/>
      <c r="H66" s="46"/>
    </row>
    <row r="67" s="2" customFormat="1" ht="16.8" customHeight="1">
      <c r="A67" s="40"/>
      <c r="B67" s="46"/>
      <c r="C67" s="283" t="s">
        <v>19</v>
      </c>
      <c r="D67" s="283" t="s">
        <v>106</v>
      </c>
      <c r="E67" s="19" t="s">
        <v>19</v>
      </c>
      <c r="F67" s="284">
        <v>6.2000000000000002</v>
      </c>
      <c r="G67" s="40"/>
      <c r="H67" s="46"/>
    </row>
    <row r="68" s="2" customFormat="1" ht="16.8" customHeight="1">
      <c r="A68" s="40"/>
      <c r="B68" s="46"/>
      <c r="C68" s="283" t="s">
        <v>19</v>
      </c>
      <c r="D68" s="283" t="s">
        <v>108</v>
      </c>
      <c r="E68" s="19" t="s">
        <v>19</v>
      </c>
      <c r="F68" s="284">
        <v>5.2999999999999998</v>
      </c>
      <c r="G68" s="40"/>
      <c r="H68" s="46"/>
    </row>
    <row r="69" s="2" customFormat="1" ht="16.8" customHeight="1">
      <c r="A69" s="40"/>
      <c r="B69" s="46"/>
      <c r="C69" s="283" t="s">
        <v>538</v>
      </c>
      <c r="D69" s="283" t="s">
        <v>175</v>
      </c>
      <c r="E69" s="19" t="s">
        <v>19</v>
      </c>
      <c r="F69" s="284">
        <v>11.5</v>
      </c>
      <c r="G69" s="40"/>
      <c r="H69" s="46"/>
    </row>
    <row r="70" s="2" customFormat="1" ht="16.8" customHeight="1">
      <c r="A70" s="40"/>
      <c r="B70" s="46"/>
      <c r="C70" s="279" t="s">
        <v>98</v>
      </c>
      <c r="D70" s="280" t="s">
        <v>98</v>
      </c>
      <c r="E70" s="281" t="s">
        <v>19</v>
      </c>
      <c r="F70" s="282">
        <v>4.8899999999999997</v>
      </c>
      <c r="G70" s="40"/>
      <c r="H70" s="46"/>
    </row>
    <row r="71" s="2" customFormat="1" ht="16.8" customHeight="1">
      <c r="A71" s="40"/>
      <c r="B71" s="46"/>
      <c r="C71" s="283" t="s">
        <v>19</v>
      </c>
      <c r="D71" s="283" t="s">
        <v>173</v>
      </c>
      <c r="E71" s="19" t="s">
        <v>19</v>
      </c>
      <c r="F71" s="284">
        <v>0</v>
      </c>
      <c r="G71" s="40"/>
      <c r="H71" s="46"/>
    </row>
    <row r="72" s="2" customFormat="1" ht="16.8" customHeight="1">
      <c r="A72" s="40"/>
      <c r="B72" s="46"/>
      <c r="C72" s="283" t="s">
        <v>19</v>
      </c>
      <c r="D72" s="283" t="s">
        <v>457</v>
      </c>
      <c r="E72" s="19" t="s">
        <v>19</v>
      </c>
      <c r="F72" s="284">
        <v>4.8899999999999997</v>
      </c>
      <c r="G72" s="40"/>
      <c r="H72" s="46"/>
    </row>
    <row r="73" s="2" customFormat="1" ht="16.8" customHeight="1">
      <c r="A73" s="40"/>
      <c r="B73" s="46"/>
      <c r="C73" s="283" t="s">
        <v>98</v>
      </c>
      <c r="D73" s="283" t="s">
        <v>175</v>
      </c>
      <c r="E73" s="19" t="s">
        <v>19</v>
      </c>
      <c r="F73" s="284">
        <v>4.8899999999999997</v>
      </c>
      <c r="G73" s="40"/>
      <c r="H73" s="46"/>
    </row>
    <row r="74" s="2" customFormat="1" ht="16.8" customHeight="1">
      <c r="A74" s="40"/>
      <c r="B74" s="46"/>
      <c r="C74" s="285" t="s">
        <v>686</v>
      </c>
      <c r="D74" s="40"/>
      <c r="E74" s="40"/>
      <c r="F74" s="40"/>
      <c r="G74" s="40"/>
      <c r="H74" s="46"/>
    </row>
    <row r="75" s="2" customFormat="1" ht="16.8" customHeight="1">
      <c r="A75" s="40"/>
      <c r="B75" s="46"/>
      <c r="C75" s="283" t="s">
        <v>453</v>
      </c>
      <c r="D75" s="283" t="s">
        <v>702</v>
      </c>
      <c r="E75" s="19" t="s">
        <v>166</v>
      </c>
      <c r="F75" s="284">
        <v>4.8899999999999997</v>
      </c>
      <c r="G75" s="40"/>
      <c r="H75" s="46"/>
    </row>
    <row r="76" s="2" customFormat="1" ht="16.8" customHeight="1">
      <c r="A76" s="40"/>
      <c r="B76" s="46"/>
      <c r="C76" s="283" t="s">
        <v>472</v>
      </c>
      <c r="D76" s="283" t="s">
        <v>703</v>
      </c>
      <c r="E76" s="19" t="s">
        <v>166</v>
      </c>
      <c r="F76" s="284">
        <v>4.8899999999999997</v>
      </c>
      <c r="G76" s="40"/>
      <c r="H76" s="46"/>
    </row>
    <row r="77" s="2" customFormat="1" ht="16.8" customHeight="1">
      <c r="A77" s="40"/>
      <c r="B77" s="46"/>
      <c r="C77" s="283" t="s">
        <v>477</v>
      </c>
      <c r="D77" s="283" t="s">
        <v>704</v>
      </c>
      <c r="E77" s="19" t="s">
        <v>166</v>
      </c>
      <c r="F77" s="284">
        <v>4.8899999999999997</v>
      </c>
      <c r="G77" s="40"/>
      <c r="H77" s="46"/>
    </row>
    <row r="78" s="2" customFormat="1" ht="16.8" customHeight="1">
      <c r="A78" s="40"/>
      <c r="B78" s="46"/>
      <c r="C78" s="283" t="s">
        <v>466</v>
      </c>
      <c r="D78" s="283" t="s">
        <v>705</v>
      </c>
      <c r="E78" s="19" t="s">
        <v>166</v>
      </c>
      <c r="F78" s="284">
        <v>10.558999999999999</v>
      </c>
      <c r="G78" s="40"/>
      <c r="H78" s="46"/>
    </row>
    <row r="79" s="2" customFormat="1" ht="16.8" customHeight="1">
      <c r="A79" s="40"/>
      <c r="B79" s="46"/>
      <c r="C79" s="283" t="s">
        <v>492</v>
      </c>
      <c r="D79" s="283" t="s">
        <v>706</v>
      </c>
      <c r="E79" s="19" t="s">
        <v>166</v>
      </c>
      <c r="F79" s="284">
        <v>20.286000000000001</v>
      </c>
      <c r="G79" s="40"/>
      <c r="H79" s="46"/>
    </row>
    <row r="80" s="2" customFormat="1" ht="16.8" customHeight="1">
      <c r="A80" s="40"/>
      <c r="B80" s="46"/>
      <c r="C80" s="279" t="s">
        <v>101</v>
      </c>
      <c r="D80" s="280" t="s">
        <v>101</v>
      </c>
      <c r="E80" s="281" t="s">
        <v>19</v>
      </c>
      <c r="F80" s="282">
        <v>3.4199999999999999</v>
      </c>
      <c r="G80" s="40"/>
      <c r="H80" s="46"/>
    </row>
    <row r="81" s="2" customFormat="1" ht="16.8" customHeight="1">
      <c r="A81" s="40"/>
      <c r="B81" s="46"/>
      <c r="C81" s="283" t="s">
        <v>19</v>
      </c>
      <c r="D81" s="283" t="s">
        <v>173</v>
      </c>
      <c r="E81" s="19" t="s">
        <v>19</v>
      </c>
      <c r="F81" s="284">
        <v>0</v>
      </c>
      <c r="G81" s="40"/>
      <c r="H81" s="46"/>
    </row>
    <row r="82" s="2" customFormat="1" ht="16.8" customHeight="1">
      <c r="A82" s="40"/>
      <c r="B82" s="46"/>
      <c r="C82" s="283" t="s">
        <v>19</v>
      </c>
      <c r="D82" s="283" t="s">
        <v>463</v>
      </c>
      <c r="E82" s="19" t="s">
        <v>19</v>
      </c>
      <c r="F82" s="284">
        <v>3.4199999999999999</v>
      </c>
      <c r="G82" s="40"/>
      <c r="H82" s="46"/>
    </row>
    <row r="83" s="2" customFormat="1" ht="16.8" customHeight="1">
      <c r="A83" s="40"/>
      <c r="B83" s="46"/>
      <c r="C83" s="283" t="s">
        <v>101</v>
      </c>
      <c r="D83" s="283" t="s">
        <v>175</v>
      </c>
      <c r="E83" s="19" t="s">
        <v>19</v>
      </c>
      <c r="F83" s="284">
        <v>3.4199999999999999</v>
      </c>
      <c r="G83" s="40"/>
      <c r="H83" s="46"/>
    </row>
    <row r="84" s="2" customFormat="1" ht="16.8" customHeight="1">
      <c r="A84" s="40"/>
      <c r="B84" s="46"/>
      <c r="C84" s="285" t="s">
        <v>686</v>
      </c>
      <c r="D84" s="40"/>
      <c r="E84" s="40"/>
      <c r="F84" s="40"/>
      <c r="G84" s="40"/>
      <c r="H84" s="46"/>
    </row>
    <row r="85" s="2" customFormat="1" ht="16.8" customHeight="1">
      <c r="A85" s="40"/>
      <c r="B85" s="46"/>
      <c r="C85" s="283" t="s">
        <v>459</v>
      </c>
      <c r="D85" s="283" t="s">
        <v>707</v>
      </c>
      <c r="E85" s="19" t="s">
        <v>166</v>
      </c>
      <c r="F85" s="284">
        <v>3.4199999999999999</v>
      </c>
      <c r="G85" s="40"/>
      <c r="H85" s="46"/>
    </row>
    <row r="86" s="2" customFormat="1" ht="16.8" customHeight="1">
      <c r="A86" s="40"/>
      <c r="B86" s="46"/>
      <c r="C86" s="283" t="s">
        <v>482</v>
      </c>
      <c r="D86" s="283" t="s">
        <v>708</v>
      </c>
      <c r="E86" s="19" t="s">
        <v>166</v>
      </c>
      <c r="F86" s="284">
        <v>3.4199999999999999</v>
      </c>
      <c r="G86" s="40"/>
      <c r="H86" s="46"/>
    </row>
    <row r="87" s="2" customFormat="1" ht="16.8" customHeight="1">
      <c r="A87" s="40"/>
      <c r="B87" s="46"/>
      <c r="C87" s="283" t="s">
        <v>487</v>
      </c>
      <c r="D87" s="283" t="s">
        <v>709</v>
      </c>
      <c r="E87" s="19" t="s">
        <v>166</v>
      </c>
      <c r="F87" s="284">
        <v>3.4199999999999999</v>
      </c>
      <c r="G87" s="40"/>
      <c r="H87" s="46"/>
    </row>
    <row r="88" s="2" customFormat="1" ht="16.8" customHeight="1">
      <c r="A88" s="40"/>
      <c r="B88" s="46"/>
      <c r="C88" s="283" t="s">
        <v>466</v>
      </c>
      <c r="D88" s="283" t="s">
        <v>705</v>
      </c>
      <c r="E88" s="19" t="s">
        <v>166</v>
      </c>
      <c r="F88" s="284">
        <v>10.558999999999999</v>
      </c>
      <c r="G88" s="40"/>
      <c r="H88" s="46"/>
    </row>
    <row r="89" s="2" customFormat="1" ht="16.8" customHeight="1">
      <c r="A89" s="40"/>
      <c r="B89" s="46"/>
      <c r="C89" s="283" t="s">
        <v>492</v>
      </c>
      <c r="D89" s="283" t="s">
        <v>706</v>
      </c>
      <c r="E89" s="19" t="s">
        <v>166</v>
      </c>
      <c r="F89" s="284">
        <v>20.286000000000001</v>
      </c>
      <c r="G89" s="40"/>
      <c r="H89" s="46"/>
    </row>
    <row r="90" s="2" customFormat="1" ht="16.8" customHeight="1">
      <c r="A90" s="40"/>
      <c r="B90" s="46"/>
      <c r="C90" s="279" t="s">
        <v>104</v>
      </c>
      <c r="D90" s="280" t="s">
        <v>104</v>
      </c>
      <c r="E90" s="281" t="s">
        <v>19</v>
      </c>
      <c r="F90" s="282">
        <v>0.80200000000000005</v>
      </c>
      <c r="G90" s="40"/>
      <c r="H90" s="46"/>
    </row>
    <row r="91" s="2" customFormat="1" ht="16.8" customHeight="1">
      <c r="A91" s="40"/>
      <c r="B91" s="46"/>
      <c r="C91" s="283" t="s">
        <v>19</v>
      </c>
      <c r="D91" s="283" t="s">
        <v>173</v>
      </c>
      <c r="E91" s="19" t="s">
        <v>19</v>
      </c>
      <c r="F91" s="284">
        <v>0</v>
      </c>
      <c r="G91" s="40"/>
      <c r="H91" s="46"/>
    </row>
    <row r="92" s="2" customFormat="1" ht="16.8" customHeight="1">
      <c r="A92" s="40"/>
      <c r="B92" s="46"/>
      <c r="C92" s="283" t="s">
        <v>19</v>
      </c>
      <c r="D92" s="283" t="s">
        <v>298</v>
      </c>
      <c r="E92" s="19" t="s">
        <v>19</v>
      </c>
      <c r="F92" s="284">
        <v>0.80200000000000005</v>
      </c>
      <c r="G92" s="40"/>
      <c r="H92" s="46"/>
    </row>
    <row r="93" s="2" customFormat="1" ht="16.8" customHeight="1">
      <c r="A93" s="40"/>
      <c r="B93" s="46"/>
      <c r="C93" s="283" t="s">
        <v>104</v>
      </c>
      <c r="D93" s="283" t="s">
        <v>175</v>
      </c>
      <c r="E93" s="19" t="s">
        <v>19</v>
      </c>
      <c r="F93" s="284">
        <v>0.80200000000000005</v>
      </c>
      <c r="G93" s="40"/>
      <c r="H93" s="46"/>
    </row>
    <row r="94" s="2" customFormat="1" ht="16.8" customHeight="1">
      <c r="A94" s="40"/>
      <c r="B94" s="46"/>
      <c r="C94" s="285" t="s">
        <v>686</v>
      </c>
      <c r="D94" s="40"/>
      <c r="E94" s="40"/>
      <c r="F94" s="40"/>
      <c r="G94" s="40"/>
      <c r="H94" s="46"/>
    </row>
    <row r="95" s="2" customFormat="1">
      <c r="A95" s="40"/>
      <c r="B95" s="46"/>
      <c r="C95" s="283" t="s">
        <v>294</v>
      </c>
      <c r="D95" s="283" t="s">
        <v>710</v>
      </c>
      <c r="E95" s="19" t="s">
        <v>180</v>
      </c>
      <c r="F95" s="284">
        <v>0.80200000000000005</v>
      </c>
      <c r="G95" s="40"/>
      <c r="H95" s="46"/>
    </row>
    <row r="96" s="2" customFormat="1" ht="16.8" customHeight="1">
      <c r="A96" s="40"/>
      <c r="B96" s="46"/>
      <c r="C96" s="283" t="s">
        <v>300</v>
      </c>
      <c r="D96" s="283" t="s">
        <v>711</v>
      </c>
      <c r="E96" s="19" t="s">
        <v>180</v>
      </c>
      <c r="F96" s="284">
        <v>0.80200000000000005</v>
      </c>
      <c r="G96" s="40"/>
      <c r="H96" s="46"/>
    </row>
    <row r="97" s="2" customFormat="1">
      <c r="A97" s="40"/>
      <c r="B97" s="46"/>
      <c r="C97" s="283" t="s">
        <v>305</v>
      </c>
      <c r="D97" s="283" t="s">
        <v>712</v>
      </c>
      <c r="E97" s="19" t="s">
        <v>180</v>
      </c>
      <c r="F97" s="284">
        <v>0.80200000000000005</v>
      </c>
      <c r="G97" s="40"/>
      <c r="H97" s="46"/>
    </row>
    <row r="98" s="2" customFormat="1" ht="16.8" customHeight="1">
      <c r="A98" s="40"/>
      <c r="B98" s="46"/>
      <c r="C98" s="283" t="s">
        <v>310</v>
      </c>
      <c r="D98" s="283" t="s">
        <v>713</v>
      </c>
      <c r="E98" s="19" t="s">
        <v>180</v>
      </c>
      <c r="F98" s="284">
        <v>0.80200000000000005</v>
      </c>
      <c r="G98" s="40"/>
      <c r="H98" s="46"/>
    </row>
    <row r="99" s="2" customFormat="1" ht="16.8" customHeight="1">
      <c r="A99" s="40"/>
      <c r="B99" s="46"/>
      <c r="C99" s="279" t="s">
        <v>88</v>
      </c>
      <c r="D99" s="280" t="s">
        <v>88</v>
      </c>
      <c r="E99" s="281" t="s">
        <v>19</v>
      </c>
      <c r="F99" s="282">
        <v>6.0540000000000003</v>
      </c>
      <c r="G99" s="40"/>
      <c r="H99" s="46"/>
    </row>
    <row r="100" s="2" customFormat="1" ht="16.8" customHeight="1">
      <c r="A100" s="40"/>
      <c r="B100" s="46"/>
      <c r="C100" s="283" t="s">
        <v>19</v>
      </c>
      <c r="D100" s="283" t="s">
        <v>173</v>
      </c>
      <c r="E100" s="19" t="s">
        <v>19</v>
      </c>
      <c r="F100" s="284">
        <v>0</v>
      </c>
      <c r="G100" s="40"/>
      <c r="H100" s="46"/>
    </row>
    <row r="101" s="2" customFormat="1" ht="16.8" customHeight="1">
      <c r="A101" s="40"/>
      <c r="B101" s="46"/>
      <c r="C101" s="283" t="s">
        <v>19</v>
      </c>
      <c r="D101" s="283" t="s">
        <v>406</v>
      </c>
      <c r="E101" s="19" t="s">
        <v>19</v>
      </c>
      <c r="F101" s="284">
        <v>6.0540000000000003</v>
      </c>
      <c r="G101" s="40"/>
      <c r="H101" s="46"/>
    </row>
    <row r="102" s="2" customFormat="1" ht="16.8" customHeight="1">
      <c r="A102" s="40"/>
      <c r="B102" s="46"/>
      <c r="C102" s="283" t="s">
        <v>88</v>
      </c>
      <c r="D102" s="283" t="s">
        <v>175</v>
      </c>
      <c r="E102" s="19" t="s">
        <v>19</v>
      </c>
      <c r="F102" s="284">
        <v>6.0540000000000003</v>
      </c>
      <c r="G102" s="40"/>
      <c r="H102" s="46"/>
    </row>
    <row r="103" s="2" customFormat="1" ht="16.8" customHeight="1">
      <c r="A103" s="40"/>
      <c r="B103" s="46"/>
      <c r="C103" s="285" t="s">
        <v>686</v>
      </c>
      <c r="D103" s="40"/>
      <c r="E103" s="40"/>
      <c r="F103" s="40"/>
      <c r="G103" s="40"/>
      <c r="H103" s="46"/>
    </row>
    <row r="104" s="2" customFormat="1">
      <c r="A104" s="40"/>
      <c r="B104" s="46"/>
      <c r="C104" s="283" t="s">
        <v>402</v>
      </c>
      <c r="D104" s="283" t="s">
        <v>714</v>
      </c>
      <c r="E104" s="19" t="s">
        <v>166</v>
      </c>
      <c r="F104" s="284">
        <v>6.0540000000000003</v>
      </c>
      <c r="G104" s="40"/>
      <c r="H104" s="46"/>
    </row>
    <row r="105" s="2" customFormat="1" ht="16.8" customHeight="1">
      <c r="A105" s="40"/>
      <c r="B105" s="46"/>
      <c r="C105" s="283" t="s">
        <v>272</v>
      </c>
      <c r="D105" s="283" t="s">
        <v>715</v>
      </c>
      <c r="E105" s="19" t="s">
        <v>166</v>
      </c>
      <c r="F105" s="284">
        <v>9.0139999999999993</v>
      </c>
      <c r="G105" s="40"/>
      <c r="H105" s="46"/>
    </row>
    <row r="106" s="2" customFormat="1" ht="16.8" customHeight="1">
      <c r="A106" s="40"/>
      <c r="B106" s="46"/>
      <c r="C106" s="279" t="s">
        <v>90</v>
      </c>
      <c r="D106" s="280" t="s">
        <v>90</v>
      </c>
      <c r="E106" s="281" t="s">
        <v>19</v>
      </c>
      <c r="F106" s="282">
        <v>6.2119999999999997</v>
      </c>
      <c r="G106" s="40"/>
      <c r="H106" s="46"/>
    </row>
    <row r="107" s="2" customFormat="1" ht="16.8" customHeight="1">
      <c r="A107" s="40"/>
      <c r="B107" s="46"/>
      <c r="C107" s="283" t="s">
        <v>19</v>
      </c>
      <c r="D107" s="283" t="s">
        <v>173</v>
      </c>
      <c r="E107" s="19" t="s">
        <v>19</v>
      </c>
      <c r="F107" s="284">
        <v>0</v>
      </c>
      <c r="G107" s="40"/>
      <c r="H107" s="46"/>
    </row>
    <row r="108" s="2" customFormat="1" ht="16.8" customHeight="1">
      <c r="A108" s="40"/>
      <c r="B108" s="46"/>
      <c r="C108" s="283" t="s">
        <v>19</v>
      </c>
      <c r="D108" s="283" t="s">
        <v>412</v>
      </c>
      <c r="E108" s="19" t="s">
        <v>19</v>
      </c>
      <c r="F108" s="284">
        <v>6.2119999999999997</v>
      </c>
      <c r="G108" s="40"/>
      <c r="H108" s="46"/>
    </row>
    <row r="109" s="2" customFormat="1" ht="16.8" customHeight="1">
      <c r="A109" s="40"/>
      <c r="B109" s="46"/>
      <c r="C109" s="283" t="s">
        <v>90</v>
      </c>
      <c r="D109" s="283" t="s">
        <v>175</v>
      </c>
      <c r="E109" s="19" t="s">
        <v>19</v>
      </c>
      <c r="F109" s="284">
        <v>6.2119999999999997</v>
      </c>
      <c r="G109" s="40"/>
      <c r="H109" s="46"/>
    </row>
    <row r="110" s="2" customFormat="1" ht="16.8" customHeight="1">
      <c r="A110" s="40"/>
      <c r="B110" s="46"/>
      <c r="C110" s="285" t="s">
        <v>686</v>
      </c>
      <c r="D110" s="40"/>
      <c r="E110" s="40"/>
      <c r="F110" s="40"/>
      <c r="G110" s="40"/>
      <c r="H110" s="46"/>
    </row>
    <row r="111" s="2" customFormat="1">
      <c r="A111" s="40"/>
      <c r="B111" s="46"/>
      <c r="C111" s="283" t="s">
        <v>408</v>
      </c>
      <c r="D111" s="283" t="s">
        <v>716</v>
      </c>
      <c r="E111" s="19" t="s">
        <v>166</v>
      </c>
      <c r="F111" s="284">
        <v>6.2119999999999997</v>
      </c>
      <c r="G111" s="40"/>
      <c r="H111" s="46"/>
    </row>
    <row r="112" s="2" customFormat="1" ht="16.8" customHeight="1">
      <c r="A112" s="40"/>
      <c r="B112" s="46"/>
      <c r="C112" s="283" t="s">
        <v>284</v>
      </c>
      <c r="D112" s="283" t="s">
        <v>717</v>
      </c>
      <c r="E112" s="19" t="s">
        <v>166</v>
      </c>
      <c r="F112" s="284">
        <v>7.476</v>
      </c>
      <c r="G112" s="40"/>
      <c r="H112" s="46"/>
    </row>
    <row r="113" s="2" customFormat="1" ht="16.8" customHeight="1">
      <c r="A113" s="40"/>
      <c r="B113" s="46"/>
      <c r="C113" s="279" t="s">
        <v>116</v>
      </c>
      <c r="D113" s="280" t="s">
        <v>116</v>
      </c>
      <c r="E113" s="281" t="s">
        <v>19</v>
      </c>
      <c r="F113" s="282">
        <v>9.0139999999999993</v>
      </c>
      <c r="G113" s="40"/>
      <c r="H113" s="46"/>
    </row>
    <row r="114" s="2" customFormat="1" ht="16.8" customHeight="1">
      <c r="A114" s="40"/>
      <c r="B114" s="46"/>
      <c r="C114" s="283" t="s">
        <v>19</v>
      </c>
      <c r="D114" s="283" t="s">
        <v>88</v>
      </c>
      <c r="E114" s="19" t="s">
        <v>19</v>
      </c>
      <c r="F114" s="284">
        <v>6.0540000000000003</v>
      </c>
      <c r="G114" s="40"/>
      <c r="H114" s="46"/>
    </row>
    <row r="115" s="2" customFormat="1" ht="16.8" customHeight="1">
      <c r="A115" s="40"/>
      <c r="B115" s="46"/>
      <c r="C115" s="283" t="s">
        <v>19</v>
      </c>
      <c r="D115" s="283" t="s">
        <v>276</v>
      </c>
      <c r="E115" s="19" t="s">
        <v>19</v>
      </c>
      <c r="F115" s="284">
        <v>2.1499999999999999</v>
      </c>
      <c r="G115" s="40"/>
      <c r="H115" s="46"/>
    </row>
    <row r="116" s="2" customFormat="1" ht="16.8" customHeight="1">
      <c r="A116" s="40"/>
      <c r="B116" s="46"/>
      <c r="C116" s="283" t="s">
        <v>19</v>
      </c>
      <c r="D116" s="283" t="s">
        <v>277</v>
      </c>
      <c r="E116" s="19" t="s">
        <v>19</v>
      </c>
      <c r="F116" s="284">
        <v>0.81000000000000005</v>
      </c>
      <c r="G116" s="40"/>
      <c r="H116" s="46"/>
    </row>
    <row r="117" s="2" customFormat="1" ht="16.8" customHeight="1">
      <c r="A117" s="40"/>
      <c r="B117" s="46"/>
      <c r="C117" s="283" t="s">
        <v>116</v>
      </c>
      <c r="D117" s="283" t="s">
        <v>175</v>
      </c>
      <c r="E117" s="19" t="s">
        <v>19</v>
      </c>
      <c r="F117" s="284">
        <v>9.0139999999999993</v>
      </c>
      <c r="G117" s="40"/>
      <c r="H117" s="46"/>
    </row>
    <row r="118" s="2" customFormat="1" ht="16.8" customHeight="1">
      <c r="A118" s="40"/>
      <c r="B118" s="46"/>
      <c r="C118" s="285" t="s">
        <v>686</v>
      </c>
      <c r="D118" s="40"/>
      <c r="E118" s="40"/>
      <c r="F118" s="40"/>
      <c r="G118" s="40"/>
      <c r="H118" s="46"/>
    </row>
    <row r="119" s="2" customFormat="1" ht="16.8" customHeight="1">
      <c r="A119" s="40"/>
      <c r="B119" s="46"/>
      <c r="C119" s="283" t="s">
        <v>272</v>
      </c>
      <c r="D119" s="283" t="s">
        <v>715</v>
      </c>
      <c r="E119" s="19" t="s">
        <v>166</v>
      </c>
      <c r="F119" s="284">
        <v>9.0139999999999993</v>
      </c>
      <c r="G119" s="40"/>
      <c r="H119" s="46"/>
    </row>
    <row r="120" s="2" customFormat="1" ht="16.8" customHeight="1">
      <c r="A120" s="40"/>
      <c r="B120" s="46"/>
      <c r="C120" s="283" t="s">
        <v>279</v>
      </c>
      <c r="D120" s="283" t="s">
        <v>718</v>
      </c>
      <c r="E120" s="19" t="s">
        <v>166</v>
      </c>
      <c r="F120" s="284">
        <v>9.0139999999999993</v>
      </c>
      <c r="G120" s="40"/>
      <c r="H120" s="46"/>
    </row>
    <row r="121" s="2" customFormat="1" ht="16.8" customHeight="1">
      <c r="A121" s="40"/>
      <c r="B121" s="46"/>
      <c r="C121" s="283" t="s">
        <v>637</v>
      </c>
      <c r="D121" s="283" t="s">
        <v>719</v>
      </c>
      <c r="E121" s="19" t="s">
        <v>166</v>
      </c>
      <c r="F121" s="284">
        <v>9.0139999999999993</v>
      </c>
      <c r="G121" s="40"/>
      <c r="H121" s="46"/>
    </row>
    <row r="122" s="2" customFormat="1" ht="16.8" customHeight="1">
      <c r="A122" s="40"/>
      <c r="B122" s="46"/>
      <c r="C122" s="279" t="s">
        <v>118</v>
      </c>
      <c r="D122" s="280" t="s">
        <v>118</v>
      </c>
      <c r="E122" s="281" t="s">
        <v>19</v>
      </c>
      <c r="F122" s="282">
        <v>7.476</v>
      </c>
      <c r="G122" s="40"/>
      <c r="H122" s="46"/>
    </row>
    <row r="123" s="2" customFormat="1" ht="16.8" customHeight="1">
      <c r="A123" s="40"/>
      <c r="B123" s="46"/>
      <c r="C123" s="283" t="s">
        <v>19</v>
      </c>
      <c r="D123" s="283" t="s">
        <v>90</v>
      </c>
      <c r="E123" s="19" t="s">
        <v>19</v>
      </c>
      <c r="F123" s="284">
        <v>6.2119999999999997</v>
      </c>
      <c r="G123" s="40"/>
      <c r="H123" s="46"/>
    </row>
    <row r="124" s="2" customFormat="1" ht="16.8" customHeight="1">
      <c r="A124" s="40"/>
      <c r="B124" s="46"/>
      <c r="C124" s="283" t="s">
        <v>19</v>
      </c>
      <c r="D124" s="283" t="s">
        <v>288</v>
      </c>
      <c r="E124" s="19" t="s">
        <v>19</v>
      </c>
      <c r="F124" s="284">
        <v>1.264</v>
      </c>
      <c r="G124" s="40"/>
      <c r="H124" s="46"/>
    </row>
    <row r="125" s="2" customFormat="1" ht="16.8" customHeight="1">
      <c r="A125" s="40"/>
      <c r="B125" s="46"/>
      <c r="C125" s="283" t="s">
        <v>118</v>
      </c>
      <c r="D125" s="283" t="s">
        <v>175</v>
      </c>
      <c r="E125" s="19" t="s">
        <v>19</v>
      </c>
      <c r="F125" s="284">
        <v>7.476</v>
      </c>
      <c r="G125" s="40"/>
      <c r="H125" s="46"/>
    </row>
    <row r="126" s="2" customFormat="1" ht="16.8" customHeight="1">
      <c r="A126" s="40"/>
      <c r="B126" s="46"/>
      <c r="C126" s="285" t="s">
        <v>686</v>
      </c>
      <c r="D126" s="40"/>
      <c r="E126" s="40"/>
      <c r="F126" s="40"/>
      <c r="G126" s="40"/>
      <c r="H126" s="46"/>
    </row>
    <row r="127" s="2" customFormat="1" ht="16.8" customHeight="1">
      <c r="A127" s="40"/>
      <c r="B127" s="46"/>
      <c r="C127" s="283" t="s">
        <v>284</v>
      </c>
      <c r="D127" s="283" t="s">
        <v>717</v>
      </c>
      <c r="E127" s="19" t="s">
        <v>166</v>
      </c>
      <c r="F127" s="284">
        <v>7.476</v>
      </c>
      <c r="G127" s="40"/>
      <c r="H127" s="46"/>
    </row>
    <row r="128" s="2" customFormat="1" ht="16.8" customHeight="1">
      <c r="A128" s="40"/>
      <c r="B128" s="46"/>
      <c r="C128" s="283" t="s">
        <v>289</v>
      </c>
      <c r="D128" s="283" t="s">
        <v>720</v>
      </c>
      <c r="E128" s="19" t="s">
        <v>166</v>
      </c>
      <c r="F128" s="284">
        <v>7.476</v>
      </c>
      <c r="G128" s="40"/>
      <c r="H128" s="46"/>
    </row>
    <row r="129" s="2" customFormat="1" ht="16.8" customHeight="1">
      <c r="A129" s="40"/>
      <c r="B129" s="46"/>
      <c r="C129" s="283" t="s">
        <v>625</v>
      </c>
      <c r="D129" s="283" t="s">
        <v>721</v>
      </c>
      <c r="E129" s="19" t="s">
        <v>166</v>
      </c>
      <c r="F129" s="284">
        <v>7.476</v>
      </c>
      <c r="G129" s="40"/>
      <c r="H129" s="46"/>
    </row>
    <row r="130" s="2" customFormat="1" ht="16.8" customHeight="1">
      <c r="A130" s="40"/>
      <c r="B130" s="46"/>
      <c r="C130" s="283" t="s">
        <v>630</v>
      </c>
      <c r="D130" s="283" t="s">
        <v>722</v>
      </c>
      <c r="E130" s="19" t="s">
        <v>166</v>
      </c>
      <c r="F130" s="284">
        <v>7.476</v>
      </c>
      <c r="G130" s="40"/>
      <c r="H130" s="46"/>
    </row>
    <row r="131" s="2" customFormat="1" ht="16.8" customHeight="1">
      <c r="A131" s="40"/>
      <c r="B131" s="46"/>
      <c r="C131" s="279" t="s">
        <v>204</v>
      </c>
      <c r="D131" s="280" t="s">
        <v>204</v>
      </c>
      <c r="E131" s="281" t="s">
        <v>19</v>
      </c>
      <c r="F131" s="282">
        <v>3.48</v>
      </c>
      <c r="G131" s="40"/>
      <c r="H131" s="46"/>
    </row>
    <row r="132" s="2" customFormat="1" ht="16.8" customHeight="1">
      <c r="A132" s="40"/>
      <c r="B132" s="46"/>
      <c r="C132" s="283" t="s">
        <v>19</v>
      </c>
      <c r="D132" s="283" t="s">
        <v>173</v>
      </c>
      <c r="E132" s="19" t="s">
        <v>19</v>
      </c>
      <c r="F132" s="284">
        <v>0</v>
      </c>
      <c r="G132" s="40"/>
      <c r="H132" s="46"/>
    </row>
    <row r="133" s="2" customFormat="1" ht="16.8" customHeight="1">
      <c r="A133" s="40"/>
      <c r="B133" s="46"/>
      <c r="C133" s="283" t="s">
        <v>19</v>
      </c>
      <c r="D133" s="283" t="s">
        <v>203</v>
      </c>
      <c r="E133" s="19" t="s">
        <v>19</v>
      </c>
      <c r="F133" s="284">
        <v>3.48</v>
      </c>
      <c r="G133" s="40"/>
      <c r="H133" s="46"/>
    </row>
    <row r="134" s="2" customFormat="1" ht="16.8" customHeight="1">
      <c r="A134" s="40"/>
      <c r="B134" s="46"/>
      <c r="C134" s="283" t="s">
        <v>204</v>
      </c>
      <c r="D134" s="283" t="s">
        <v>175</v>
      </c>
      <c r="E134" s="19" t="s">
        <v>19</v>
      </c>
      <c r="F134" s="284">
        <v>3.48</v>
      </c>
      <c r="G134" s="40"/>
      <c r="H134" s="46"/>
    </row>
    <row r="135" s="2" customFormat="1" ht="16.8" customHeight="1">
      <c r="A135" s="40"/>
      <c r="B135" s="46"/>
      <c r="C135" s="279" t="s">
        <v>114</v>
      </c>
      <c r="D135" s="280" t="s">
        <v>114</v>
      </c>
      <c r="E135" s="281" t="s">
        <v>19</v>
      </c>
      <c r="F135" s="282">
        <v>11.1</v>
      </c>
      <c r="G135" s="40"/>
      <c r="H135" s="46"/>
    </row>
    <row r="136" s="2" customFormat="1" ht="16.8" customHeight="1">
      <c r="A136" s="40"/>
      <c r="B136" s="46"/>
      <c r="C136" s="283" t="s">
        <v>19</v>
      </c>
      <c r="D136" s="283" t="s">
        <v>106</v>
      </c>
      <c r="E136" s="19" t="s">
        <v>19</v>
      </c>
      <c r="F136" s="284">
        <v>6.2000000000000002</v>
      </c>
      <c r="G136" s="40"/>
      <c r="H136" s="46"/>
    </row>
    <row r="137" s="2" customFormat="1" ht="16.8" customHeight="1">
      <c r="A137" s="40"/>
      <c r="B137" s="46"/>
      <c r="C137" s="283" t="s">
        <v>19</v>
      </c>
      <c r="D137" s="283" t="s">
        <v>400</v>
      </c>
      <c r="E137" s="19" t="s">
        <v>19</v>
      </c>
      <c r="F137" s="284">
        <v>4.9000000000000004</v>
      </c>
      <c r="G137" s="40"/>
      <c r="H137" s="46"/>
    </row>
    <row r="138" s="2" customFormat="1" ht="16.8" customHeight="1">
      <c r="A138" s="40"/>
      <c r="B138" s="46"/>
      <c r="C138" s="283" t="s">
        <v>114</v>
      </c>
      <c r="D138" s="283" t="s">
        <v>175</v>
      </c>
      <c r="E138" s="19" t="s">
        <v>19</v>
      </c>
      <c r="F138" s="284">
        <v>11.1</v>
      </c>
      <c r="G138" s="40"/>
      <c r="H138" s="46"/>
    </row>
    <row r="139" s="2" customFormat="1" ht="16.8" customHeight="1">
      <c r="A139" s="40"/>
      <c r="B139" s="46"/>
      <c r="C139" s="285" t="s">
        <v>686</v>
      </c>
      <c r="D139" s="40"/>
      <c r="E139" s="40"/>
      <c r="F139" s="40"/>
      <c r="G139" s="40"/>
      <c r="H139" s="46"/>
    </row>
    <row r="140" s="2" customFormat="1" ht="16.8" customHeight="1">
      <c r="A140" s="40"/>
      <c r="B140" s="46"/>
      <c r="C140" s="283" t="s">
        <v>552</v>
      </c>
      <c r="D140" s="283" t="s">
        <v>696</v>
      </c>
      <c r="E140" s="19" t="s">
        <v>391</v>
      </c>
      <c r="F140" s="284">
        <v>11.1</v>
      </c>
      <c r="G140" s="40"/>
      <c r="H140" s="46"/>
    </row>
    <row r="141" s="2" customFormat="1" ht="16.8" customHeight="1">
      <c r="A141" s="40"/>
      <c r="B141" s="46"/>
      <c r="C141" s="283" t="s">
        <v>557</v>
      </c>
      <c r="D141" s="283" t="s">
        <v>723</v>
      </c>
      <c r="E141" s="19" t="s">
        <v>391</v>
      </c>
      <c r="F141" s="284">
        <v>12.210000000000001</v>
      </c>
      <c r="G141" s="40"/>
      <c r="H141" s="46"/>
    </row>
    <row r="142" s="2" customFormat="1" ht="16.8" customHeight="1">
      <c r="A142" s="40"/>
      <c r="B142" s="46"/>
      <c r="C142" s="279" t="s">
        <v>94</v>
      </c>
      <c r="D142" s="280" t="s">
        <v>94</v>
      </c>
      <c r="E142" s="281" t="s">
        <v>19</v>
      </c>
      <c r="F142" s="282">
        <v>2.262</v>
      </c>
      <c r="G142" s="40"/>
      <c r="H142" s="46"/>
    </row>
    <row r="143" s="2" customFormat="1" ht="16.8" customHeight="1">
      <c r="A143" s="40"/>
      <c r="B143" s="46"/>
      <c r="C143" s="283" t="s">
        <v>19</v>
      </c>
      <c r="D143" s="283" t="s">
        <v>173</v>
      </c>
      <c r="E143" s="19" t="s">
        <v>19</v>
      </c>
      <c r="F143" s="284">
        <v>0</v>
      </c>
      <c r="G143" s="40"/>
      <c r="H143" s="46"/>
    </row>
    <row r="144" s="2" customFormat="1" ht="16.8" customHeight="1">
      <c r="A144" s="40"/>
      <c r="B144" s="46"/>
      <c r="C144" s="283" t="s">
        <v>19</v>
      </c>
      <c r="D144" s="283" t="s">
        <v>183</v>
      </c>
      <c r="E144" s="19" t="s">
        <v>19</v>
      </c>
      <c r="F144" s="284">
        <v>2.262</v>
      </c>
      <c r="G144" s="40"/>
      <c r="H144" s="46"/>
    </row>
    <row r="145" s="2" customFormat="1" ht="16.8" customHeight="1">
      <c r="A145" s="40"/>
      <c r="B145" s="46"/>
      <c r="C145" s="283" t="s">
        <v>94</v>
      </c>
      <c r="D145" s="283" t="s">
        <v>175</v>
      </c>
      <c r="E145" s="19" t="s">
        <v>19</v>
      </c>
      <c r="F145" s="284">
        <v>2.262</v>
      </c>
      <c r="G145" s="40"/>
      <c r="H145" s="46"/>
    </row>
    <row r="146" s="2" customFormat="1" ht="16.8" customHeight="1">
      <c r="A146" s="40"/>
      <c r="B146" s="46"/>
      <c r="C146" s="285" t="s">
        <v>686</v>
      </c>
      <c r="D146" s="40"/>
      <c r="E146" s="40"/>
      <c r="F146" s="40"/>
      <c r="G146" s="40"/>
      <c r="H146" s="46"/>
    </row>
    <row r="147" s="2" customFormat="1" ht="16.8" customHeight="1">
      <c r="A147" s="40"/>
      <c r="B147" s="46"/>
      <c r="C147" s="283" t="s">
        <v>178</v>
      </c>
      <c r="D147" s="283" t="s">
        <v>724</v>
      </c>
      <c r="E147" s="19" t="s">
        <v>180</v>
      </c>
      <c r="F147" s="284">
        <v>2.262</v>
      </c>
      <c r="G147" s="40"/>
      <c r="H147" s="46"/>
    </row>
    <row r="148" s="2" customFormat="1" ht="16.8" customHeight="1">
      <c r="A148" s="40"/>
      <c r="B148" s="46"/>
      <c r="C148" s="283" t="s">
        <v>185</v>
      </c>
      <c r="D148" s="283" t="s">
        <v>725</v>
      </c>
      <c r="E148" s="19" t="s">
        <v>180</v>
      </c>
      <c r="F148" s="284">
        <v>2.262</v>
      </c>
      <c r="G148" s="40"/>
      <c r="H148" s="46"/>
    </row>
    <row r="149" s="2" customFormat="1">
      <c r="A149" s="40"/>
      <c r="B149" s="46"/>
      <c r="C149" s="283" t="s">
        <v>189</v>
      </c>
      <c r="D149" s="283" t="s">
        <v>726</v>
      </c>
      <c r="E149" s="19" t="s">
        <v>180</v>
      </c>
      <c r="F149" s="284">
        <v>2.262</v>
      </c>
      <c r="G149" s="40"/>
      <c r="H149" s="46"/>
    </row>
    <row r="150" s="2" customFormat="1" ht="16.8" customHeight="1">
      <c r="A150" s="40"/>
      <c r="B150" s="46"/>
      <c r="C150" s="283" t="s">
        <v>194</v>
      </c>
      <c r="D150" s="283" t="s">
        <v>727</v>
      </c>
      <c r="E150" s="19" t="s">
        <v>180</v>
      </c>
      <c r="F150" s="284">
        <v>2.262</v>
      </c>
      <c r="G150" s="40"/>
      <c r="H150" s="46"/>
    </row>
    <row r="151" s="2" customFormat="1" ht="16.8" customHeight="1">
      <c r="A151" s="40"/>
      <c r="B151" s="46"/>
      <c r="C151" s="283" t="s">
        <v>206</v>
      </c>
      <c r="D151" s="283" t="s">
        <v>728</v>
      </c>
      <c r="E151" s="19" t="s">
        <v>208</v>
      </c>
      <c r="F151" s="284">
        <v>2.262</v>
      </c>
      <c r="G151" s="40"/>
      <c r="H151" s="46"/>
    </row>
    <row r="152" s="2" customFormat="1" ht="16.8" customHeight="1">
      <c r="A152" s="40"/>
      <c r="B152" s="46"/>
      <c r="C152" s="283" t="s">
        <v>212</v>
      </c>
      <c r="D152" s="283" t="s">
        <v>729</v>
      </c>
      <c r="E152" s="19" t="s">
        <v>180</v>
      </c>
      <c r="F152" s="284">
        <v>2.262</v>
      </c>
      <c r="G152" s="40"/>
      <c r="H152" s="46"/>
    </row>
    <row r="153" s="2" customFormat="1" ht="7.44" customHeight="1">
      <c r="A153" s="40"/>
      <c r="B153" s="159"/>
      <c r="C153" s="160"/>
      <c r="D153" s="160"/>
      <c r="E153" s="160"/>
      <c r="F153" s="160"/>
      <c r="G153" s="160"/>
      <c r="H153" s="46"/>
    </row>
    <row r="154" s="2" customFormat="1">
      <c r="A154" s="40"/>
      <c r="B154" s="40"/>
      <c r="C154" s="40"/>
      <c r="D154" s="40"/>
      <c r="E154" s="40"/>
      <c r="F154" s="40"/>
      <c r="G154" s="40"/>
      <c r="H154" s="40"/>
    </row>
  </sheetData>
  <sheetProtection sheet="1" formatColumns="0" formatRows="0" objects="1" scenarios="1" spinCount="100000" saltValue="Spx5rSFT6Y2rcwpGDB3jeWtw6l1nJr8148+OJcw087ik6cD9wMjIO1qcRuCzoJWG678MRo4Fy0kBMye6QAiiaA==" hashValue="yRE/I82FhRaanaJfL3nQzHiOxN5jX87cnymTa6oY3xFK0XipK39dRcSHGT5zE1WC0G/SbZSu+RsgWTBuh0theg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86" customWidth="1"/>
    <col min="2" max="2" width="1.667969" style="286" customWidth="1"/>
    <col min="3" max="4" width="5" style="286" customWidth="1"/>
    <col min="5" max="5" width="11.66016" style="286" customWidth="1"/>
    <col min="6" max="6" width="9.160156" style="286" customWidth="1"/>
    <col min="7" max="7" width="5" style="286" customWidth="1"/>
    <col min="8" max="8" width="77.83203" style="286" customWidth="1"/>
    <col min="9" max="10" width="20" style="286" customWidth="1"/>
    <col min="11" max="11" width="1.667969" style="286" customWidth="1"/>
  </cols>
  <sheetData>
    <row r="1" s="1" customFormat="1" ht="37.5" customHeight="1"/>
    <row r="2" s="1" customFormat="1" ht="7.5" customHeight="1">
      <c r="B2" s="287"/>
      <c r="C2" s="288"/>
      <c r="D2" s="288"/>
      <c r="E2" s="288"/>
      <c r="F2" s="288"/>
      <c r="G2" s="288"/>
      <c r="H2" s="288"/>
      <c r="I2" s="288"/>
      <c r="J2" s="288"/>
      <c r="K2" s="289"/>
    </row>
    <row r="3" s="16" customFormat="1" ht="45" customHeight="1">
      <c r="B3" s="290"/>
      <c r="C3" s="291" t="s">
        <v>730</v>
      </c>
      <c r="D3" s="291"/>
      <c r="E3" s="291"/>
      <c r="F3" s="291"/>
      <c r="G3" s="291"/>
      <c r="H3" s="291"/>
      <c r="I3" s="291"/>
      <c r="J3" s="291"/>
      <c r="K3" s="292"/>
    </row>
    <row r="4" s="1" customFormat="1" ht="25.5" customHeight="1">
      <c r="B4" s="293"/>
      <c r="C4" s="294" t="s">
        <v>731</v>
      </c>
      <c r="D4" s="294"/>
      <c r="E4" s="294"/>
      <c r="F4" s="294"/>
      <c r="G4" s="294"/>
      <c r="H4" s="294"/>
      <c r="I4" s="294"/>
      <c r="J4" s="294"/>
      <c r="K4" s="295"/>
    </row>
    <row r="5" s="1" customFormat="1" ht="5.25" customHeight="1">
      <c r="B5" s="293"/>
      <c r="C5" s="296"/>
      <c r="D5" s="296"/>
      <c r="E5" s="296"/>
      <c r="F5" s="296"/>
      <c r="G5" s="296"/>
      <c r="H5" s="296"/>
      <c r="I5" s="296"/>
      <c r="J5" s="296"/>
      <c r="K5" s="295"/>
    </row>
    <row r="6" s="1" customFormat="1" ht="15" customHeight="1">
      <c r="B6" s="293"/>
      <c r="C6" s="297" t="s">
        <v>732</v>
      </c>
      <c r="D6" s="297"/>
      <c r="E6" s="297"/>
      <c r="F6" s="297"/>
      <c r="G6" s="297"/>
      <c r="H6" s="297"/>
      <c r="I6" s="297"/>
      <c r="J6" s="297"/>
      <c r="K6" s="295"/>
    </row>
    <row r="7" s="1" customFormat="1" ht="15" customHeight="1">
      <c r="B7" s="298"/>
      <c r="C7" s="297" t="s">
        <v>733</v>
      </c>
      <c r="D7" s="297"/>
      <c r="E7" s="297"/>
      <c r="F7" s="297"/>
      <c r="G7" s="297"/>
      <c r="H7" s="297"/>
      <c r="I7" s="297"/>
      <c r="J7" s="297"/>
      <c r="K7" s="295"/>
    </row>
    <row r="8" s="1" customFormat="1" ht="12.75" customHeight="1">
      <c r="B8" s="298"/>
      <c r="C8" s="297"/>
      <c r="D8" s="297"/>
      <c r="E8" s="297"/>
      <c r="F8" s="297"/>
      <c r="G8" s="297"/>
      <c r="H8" s="297"/>
      <c r="I8" s="297"/>
      <c r="J8" s="297"/>
      <c r="K8" s="295"/>
    </row>
    <row r="9" s="1" customFormat="1" ht="15" customHeight="1">
      <c r="B9" s="298"/>
      <c r="C9" s="297" t="s">
        <v>734</v>
      </c>
      <c r="D9" s="297"/>
      <c r="E9" s="297"/>
      <c r="F9" s="297"/>
      <c r="G9" s="297"/>
      <c r="H9" s="297"/>
      <c r="I9" s="297"/>
      <c r="J9" s="297"/>
      <c r="K9" s="295"/>
    </row>
    <row r="10" s="1" customFormat="1" ht="15" customHeight="1">
      <c r="B10" s="298"/>
      <c r="C10" s="297"/>
      <c r="D10" s="297" t="s">
        <v>735</v>
      </c>
      <c r="E10" s="297"/>
      <c r="F10" s="297"/>
      <c r="G10" s="297"/>
      <c r="H10" s="297"/>
      <c r="I10" s="297"/>
      <c r="J10" s="297"/>
      <c r="K10" s="295"/>
    </row>
    <row r="11" s="1" customFormat="1" ht="15" customHeight="1">
      <c r="B11" s="298"/>
      <c r="C11" s="299"/>
      <c r="D11" s="297" t="s">
        <v>736</v>
      </c>
      <c r="E11" s="297"/>
      <c r="F11" s="297"/>
      <c r="G11" s="297"/>
      <c r="H11" s="297"/>
      <c r="I11" s="297"/>
      <c r="J11" s="297"/>
      <c r="K11" s="295"/>
    </row>
    <row r="12" s="1" customFormat="1" ht="15" customHeight="1">
      <c r="B12" s="298"/>
      <c r="C12" s="299"/>
      <c r="D12" s="297"/>
      <c r="E12" s="297"/>
      <c r="F12" s="297"/>
      <c r="G12" s="297"/>
      <c r="H12" s="297"/>
      <c r="I12" s="297"/>
      <c r="J12" s="297"/>
      <c r="K12" s="295"/>
    </row>
    <row r="13" s="1" customFormat="1" ht="15" customHeight="1">
      <c r="B13" s="298"/>
      <c r="C13" s="299"/>
      <c r="D13" s="300" t="s">
        <v>737</v>
      </c>
      <c r="E13" s="297"/>
      <c r="F13" s="297"/>
      <c r="G13" s="297"/>
      <c r="H13" s="297"/>
      <c r="I13" s="297"/>
      <c r="J13" s="297"/>
      <c r="K13" s="295"/>
    </row>
    <row r="14" s="1" customFormat="1" ht="12.75" customHeight="1">
      <c r="B14" s="298"/>
      <c r="C14" s="299"/>
      <c r="D14" s="299"/>
      <c r="E14" s="299"/>
      <c r="F14" s="299"/>
      <c r="G14" s="299"/>
      <c r="H14" s="299"/>
      <c r="I14" s="299"/>
      <c r="J14" s="299"/>
      <c r="K14" s="295"/>
    </row>
    <row r="15" s="1" customFormat="1" ht="15" customHeight="1">
      <c r="B15" s="298"/>
      <c r="C15" s="299"/>
      <c r="D15" s="297" t="s">
        <v>738</v>
      </c>
      <c r="E15" s="297"/>
      <c r="F15" s="297"/>
      <c r="G15" s="297"/>
      <c r="H15" s="297"/>
      <c r="I15" s="297"/>
      <c r="J15" s="297"/>
      <c r="K15" s="295"/>
    </row>
    <row r="16" s="1" customFormat="1" ht="15" customHeight="1">
      <c r="B16" s="298"/>
      <c r="C16" s="299"/>
      <c r="D16" s="297" t="s">
        <v>739</v>
      </c>
      <c r="E16" s="297"/>
      <c r="F16" s="297"/>
      <c r="G16" s="297"/>
      <c r="H16" s="297"/>
      <c r="I16" s="297"/>
      <c r="J16" s="297"/>
      <c r="K16" s="295"/>
    </row>
    <row r="17" s="1" customFormat="1" ht="15" customHeight="1">
      <c r="B17" s="298"/>
      <c r="C17" s="299"/>
      <c r="D17" s="297" t="s">
        <v>740</v>
      </c>
      <c r="E17" s="297"/>
      <c r="F17" s="297"/>
      <c r="G17" s="297"/>
      <c r="H17" s="297"/>
      <c r="I17" s="297"/>
      <c r="J17" s="297"/>
      <c r="K17" s="295"/>
    </row>
    <row r="18" s="1" customFormat="1" ht="15" customHeight="1">
      <c r="B18" s="298"/>
      <c r="C18" s="299"/>
      <c r="D18" s="299"/>
      <c r="E18" s="301" t="s">
        <v>80</v>
      </c>
      <c r="F18" s="297" t="s">
        <v>741</v>
      </c>
      <c r="G18" s="297"/>
      <c r="H18" s="297"/>
      <c r="I18" s="297"/>
      <c r="J18" s="297"/>
      <c r="K18" s="295"/>
    </row>
    <row r="19" s="1" customFormat="1" ht="15" customHeight="1">
      <c r="B19" s="298"/>
      <c r="C19" s="299"/>
      <c r="D19" s="299"/>
      <c r="E19" s="301" t="s">
        <v>742</v>
      </c>
      <c r="F19" s="297" t="s">
        <v>743</v>
      </c>
      <c r="G19" s="297"/>
      <c r="H19" s="297"/>
      <c r="I19" s="297"/>
      <c r="J19" s="297"/>
      <c r="K19" s="295"/>
    </row>
    <row r="20" s="1" customFormat="1" ht="15" customHeight="1">
      <c r="B20" s="298"/>
      <c r="C20" s="299"/>
      <c r="D20" s="299"/>
      <c r="E20" s="301" t="s">
        <v>744</v>
      </c>
      <c r="F20" s="297" t="s">
        <v>745</v>
      </c>
      <c r="G20" s="297"/>
      <c r="H20" s="297"/>
      <c r="I20" s="297"/>
      <c r="J20" s="297"/>
      <c r="K20" s="295"/>
    </row>
    <row r="21" s="1" customFormat="1" ht="15" customHeight="1">
      <c r="B21" s="298"/>
      <c r="C21" s="299"/>
      <c r="D21" s="299"/>
      <c r="E21" s="301" t="s">
        <v>86</v>
      </c>
      <c r="F21" s="297" t="s">
        <v>746</v>
      </c>
      <c r="G21" s="297"/>
      <c r="H21" s="297"/>
      <c r="I21" s="297"/>
      <c r="J21" s="297"/>
      <c r="K21" s="295"/>
    </row>
    <row r="22" s="1" customFormat="1" ht="15" customHeight="1">
      <c r="B22" s="298"/>
      <c r="C22" s="299"/>
      <c r="D22" s="299"/>
      <c r="E22" s="301" t="s">
        <v>644</v>
      </c>
      <c r="F22" s="297" t="s">
        <v>645</v>
      </c>
      <c r="G22" s="297"/>
      <c r="H22" s="297"/>
      <c r="I22" s="297"/>
      <c r="J22" s="297"/>
      <c r="K22" s="295"/>
    </row>
    <row r="23" s="1" customFormat="1" ht="15" customHeight="1">
      <c r="B23" s="298"/>
      <c r="C23" s="299"/>
      <c r="D23" s="299"/>
      <c r="E23" s="301" t="s">
        <v>747</v>
      </c>
      <c r="F23" s="297" t="s">
        <v>748</v>
      </c>
      <c r="G23" s="297"/>
      <c r="H23" s="297"/>
      <c r="I23" s="297"/>
      <c r="J23" s="297"/>
      <c r="K23" s="295"/>
    </row>
    <row r="24" s="1" customFormat="1" ht="12.75" customHeight="1">
      <c r="B24" s="298"/>
      <c r="C24" s="299"/>
      <c r="D24" s="299"/>
      <c r="E24" s="299"/>
      <c r="F24" s="299"/>
      <c r="G24" s="299"/>
      <c r="H24" s="299"/>
      <c r="I24" s="299"/>
      <c r="J24" s="299"/>
      <c r="K24" s="295"/>
    </row>
    <row r="25" s="1" customFormat="1" ht="15" customHeight="1">
      <c r="B25" s="298"/>
      <c r="C25" s="297" t="s">
        <v>749</v>
      </c>
      <c r="D25" s="297"/>
      <c r="E25" s="297"/>
      <c r="F25" s="297"/>
      <c r="G25" s="297"/>
      <c r="H25" s="297"/>
      <c r="I25" s="297"/>
      <c r="J25" s="297"/>
      <c r="K25" s="295"/>
    </row>
    <row r="26" s="1" customFormat="1" ht="15" customHeight="1">
      <c r="B26" s="298"/>
      <c r="C26" s="297" t="s">
        <v>750</v>
      </c>
      <c r="D26" s="297"/>
      <c r="E26" s="297"/>
      <c r="F26" s="297"/>
      <c r="G26" s="297"/>
      <c r="H26" s="297"/>
      <c r="I26" s="297"/>
      <c r="J26" s="297"/>
      <c r="K26" s="295"/>
    </row>
    <row r="27" s="1" customFormat="1" ht="15" customHeight="1">
      <c r="B27" s="298"/>
      <c r="C27" s="297"/>
      <c r="D27" s="297" t="s">
        <v>751</v>
      </c>
      <c r="E27" s="297"/>
      <c r="F27" s="297"/>
      <c r="G27" s="297"/>
      <c r="H27" s="297"/>
      <c r="I27" s="297"/>
      <c r="J27" s="297"/>
      <c r="K27" s="295"/>
    </row>
    <row r="28" s="1" customFormat="1" ht="15" customHeight="1">
      <c r="B28" s="298"/>
      <c r="C28" s="299"/>
      <c r="D28" s="297" t="s">
        <v>752</v>
      </c>
      <c r="E28" s="297"/>
      <c r="F28" s="297"/>
      <c r="G28" s="297"/>
      <c r="H28" s="297"/>
      <c r="I28" s="297"/>
      <c r="J28" s="297"/>
      <c r="K28" s="295"/>
    </row>
    <row r="29" s="1" customFormat="1" ht="12.75" customHeight="1">
      <c r="B29" s="298"/>
      <c r="C29" s="299"/>
      <c r="D29" s="299"/>
      <c r="E29" s="299"/>
      <c r="F29" s="299"/>
      <c r="G29" s="299"/>
      <c r="H29" s="299"/>
      <c r="I29" s="299"/>
      <c r="J29" s="299"/>
      <c r="K29" s="295"/>
    </row>
    <row r="30" s="1" customFormat="1" ht="15" customHeight="1">
      <c r="B30" s="298"/>
      <c r="C30" s="299"/>
      <c r="D30" s="297" t="s">
        <v>753</v>
      </c>
      <c r="E30" s="297"/>
      <c r="F30" s="297"/>
      <c r="G30" s="297"/>
      <c r="H30" s="297"/>
      <c r="I30" s="297"/>
      <c r="J30" s="297"/>
      <c r="K30" s="295"/>
    </row>
    <row r="31" s="1" customFormat="1" ht="15" customHeight="1">
      <c r="B31" s="298"/>
      <c r="C31" s="299"/>
      <c r="D31" s="297" t="s">
        <v>754</v>
      </c>
      <c r="E31" s="297"/>
      <c r="F31" s="297"/>
      <c r="G31" s="297"/>
      <c r="H31" s="297"/>
      <c r="I31" s="297"/>
      <c r="J31" s="297"/>
      <c r="K31" s="295"/>
    </row>
    <row r="32" s="1" customFormat="1" ht="12.75" customHeight="1">
      <c r="B32" s="298"/>
      <c r="C32" s="299"/>
      <c r="D32" s="299"/>
      <c r="E32" s="299"/>
      <c r="F32" s="299"/>
      <c r="G32" s="299"/>
      <c r="H32" s="299"/>
      <c r="I32" s="299"/>
      <c r="J32" s="299"/>
      <c r="K32" s="295"/>
    </row>
    <row r="33" s="1" customFormat="1" ht="15" customHeight="1">
      <c r="B33" s="298"/>
      <c r="C33" s="299"/>
      <c r="D33" s="297" t="s">
        <v>755</v>
      </c>
      <c r="E33" s="297"/>
      <c r="F33" s="297"/>
      <c r="G33" s="297"/>
      <c r="H33" s="297"/>
      <c r="I33" s="297"/>
      <c r="J33" s="297"/>
      <c r="K33" s="295"/>
    </row>
    <row r="34" s="1" customFormat="1" ht="15" customHeight="1">
      <c r="B34" s="298"/>
      <c r="C34" s="299"/>
      <c r="D34" s="297" t="s">
        <v>756</v>
      </c>
      <c r="E34" s="297"/>
      <c r="F34" s="297"/>
      <c r="G34" s="297"/>
      <c r="H34" s="297"/>
      <c r="I34" s="297"/>
      <c r="J34" s="297"/>
      <c r="K34" s="295"/>
    </row>
    <row r="35" s="1" customFormat="1" ht="15" customHeight="1">
      <c r="B35" s="298"/>
      <c r="C35" s="299"/>
      <c r="D35" s="297" t="s">
        <v>757</v>
      </c>
      <c r="E35" s="297"/>
      <c r="F35" s="297"/>
      <c r="G35" s="297"/>
      <c r="H35" s="297"/>
      <c r="I35" s="297"/>
      <c r="J35" s="297"/>
      <c r="K35" s="295"/>
    </row>
    <row r="36" s="1" customFormat="1" ht="15" customHeight="1">
      <c r="B36" s="298"/>
      <c r="C36" s="299"/>
      <c r="D36" s="297"/>
      <c r="E36" s="300" t="s">
        <v>146</v>
      </c>
      <c r="F36" s="297"/>
      <c r="G36" s="297" t="s">
        <v>758</v>
      </c>
      <c r="H36" s="297"/>
      <c r="I36" s="297"/>
      <c r="J36" s="297"/>
      <c r="K36" s="295"/>
    </row>
    <row r="37" s="1" customFormat="1" ht="30.75" customHeight="1">
      <c r="B37" s="298"/>
      <c r="C37" s="299"/>
      <c r="D37" s="297"/>
      <c r="E37" s="300" t="s">
        <v>759</v>
      </c>
      <c r="F37" s="297"/>
      <c r="G37" s="297" t="s">
        <v>760</v>
      </c>
      <c r="H37" s="297"/>
      <c r="I37" s="297"/>
      <c r="J37" s="297"/>
      <c r="K37" s="295"/>
    </row>
    <row r="38" s="1" customFormat="1" ht="15" customHeight="1">
      <c r="B38" s="298"/>
      <c r="C38" s="299"/>
      <c r="D38" s="297"/>
      <c r="E38" s="300" t="s">
        <v>54</v>
      </c>
      <c r="F38" s="297"/>
      <c r="G38" s="297" t="s">
        <v>761</v>
      </c>
      <c r="H38" s="297"/>
      <c r="I38" s="297"/>
      <c r="J38" s="297"/>
      <c r="K38" s="295"/>
    </row>
    <row r="39" s="1" customFormat="1" ht="15" customHeight="1">
      <c r="B39" s="298"/>
      <c r="C39" s="299"/>
      <c r="D39" s="297"/>
      <c r="E39" s="300" t="s">
        <v>55</v>
      </c>
      <c r="F39" s="297"/>
      <c r="G39" s="297" t="s">
        <v>762</v>
      </c>
      <c r="H39" s="297"/>
      <c r="I39" s="297"/>
      <c r="J39" s="297"/>
      <c r="K39" s="295"/>
    </row>
    <row r="40" s="1" customFormat="1" ht="15" customHeight="1">
      <c r="B40" s="298"/>
      <c r="C40" s="299"/>
      <c r="D40" s="297"/>
      <c r="E40" s="300" t="s">
        <v>147</v>
      </c>
      <c r="F40" s="297"/>
      <c r="G40" s="297" t="s">
        <v>763</v>
      </c>
      <c r="H40" s="297"/>
      <c r="I40" s="297"/>
      <c r="J40" s="297"/>
      <c r="K40" s="295"/>
    </row>
    <row r="41" s="1" customFormat="1" ht="15" customHeight="1">
      <c r="B41" s="298"/>
      <c r="C41" s="299"/>
      <c r="D41" s="297"/>
      <c r="E41" s="300" t="s">
        <v>148</v>
      </c>
      <c r="F41" s="297"/>
      <c r="G41" s="297" t="s">
        <v>764</v>
      </c>
      <c r="H41" s="297"/>
      <c r="I41" s="297"/>
      <c r="J41" s="297"/>
      <c r="K41" s="295"/>
    </row>
    <row r="42" s="1" customFormat="1" ht="15" customHeight="1">
      <c r="B42" s="298"/>
      <c r="C42" s="299"/>
      <c r="D42" s="297"/>
      <c r="E42" s="300" t="s">
        <v>765</v>
      </c>
      <c r="F42" s="297"/>
      <c r="G42" s="297" t="s">
        <v>766</v>
      </c>
      <c r="H42" s="297"/>
      <c r="I42" s="297"/>
      <c r="J42" s="297"/>
      <c r="K42" s="295"/>
    </row>
    <row r="43" s="1" customFormat="1" ht="15" customHeight="1">
      <c r="B43" s="298"/>
      <c r="C43" s="299"/>
      <c r="D43" s="297"/>
      <c r="E43" s="300"/>
      <c r="F43" s="297"/>
      <c r="G43" s="297" t="s">
        <v>767</v>
      </c>
      <c r="H43" s="297"/>
      <c r="I43" s="297"/>
      <c r="J43" s="297"/>
      <c r="K43" s="295"/>
    </row>
    <row r="44" s="1" customFormat="1" ht="15" customHeight="1">
      <c r="B44" s="298"/>
      <c r="C44" s="299"/>
      <c r="D44" s="297"/>
      <c r="E44" s="300" t="s">
        <v>768</v>
      </c>
      <c r="F44" s="297"/>
      <c r="G44" s="297" t="s">
        <v>769</v>
      </c>
      <c r="H44" s="297"/>
      <c r="I44" s="297"/>
      <c r="J44" s="297"/>
      <c r="K44" s="295"/>
    </row>
    <row r="45" s="1" customFormat="1" ht="15" customHeight="1">
      <c r="B45" s="298"/>
      <c r="C45" s="299"/>
      <c r="D45" s="297"/>
      <c r="E45" s="300" t="s">
        <v>150</v>
      </c>
      <c r="F45" s="297"/>
      <c r="G45" s="297" t="s">
        <v>770</v>
      </c>
      <c r="H45" s="297"/>
      <c r="I45" s="297"/>
      <c r="J45" s="297"/>
      <c r="K45" s="295"/>
    </row>
    <row r="46" s="1" customFormat="1" ht="12.75" customHeight="1">
      <c r="B46" s="298"/>
      <c r="C46" s="299"/>
      <c r="D46" s="297"/>
      <c r="E46" s="297"/>
      <c r="F46" s="297"/>
      <c r="G46" s="297"/>
      <c r="H46" s="297"/>
      <c r="I46" s="297"/>
      <c r="J46" s="297"/>
      <c r="K46" s="295"/>
    </row>
    <row r="47" s="1" customFormat="1" ht="15" customHeight="1">
      <c r="B47" s="298"/>
      <c r="C47" s="299"/>
      <c r="D47" s="297" t="s">
        <v>771</v>
      </c>
      <c r="E47" s="297"/>
      <c r="F47" s="297"/>
      <c r="G47" s="297"/>
      <c r="H47" s="297"/>
      <c r="I47" s="297"/>
      <c r="J47" s="297"/>
      <c r="K47" s="295"/>
    </row>
    <row r="48" s="1" customFormat="1" ht="15" customHeight="1">
      <c r="B48" s="298"/>
      <c r="C48" s="299"/>
      <c r="D48" s="299"/>
      <c r="E48" s="297" t="s">
        <v>772</v>
      </c>
      <c r="F48" s="297"/>
      <c r="G48" s="297"/>
      <c r="H48" s="297"/>
      <c r="I48" s="297"/>
      <c r="J48" s="297"/>
      <c r="K48" s="295"/>
    </row>
    <row r="49" s="1" customFormat="1" ht="15" customHeight="1">
      <c r="B49" s="298"/>
      <c r="C49" s="299"/>
      <c r="D49" s="299"/>
      <c r="E49" s="297" t="s">
        <v>773</v>
      </c>
      <c r="F49" s="297"/>
      <c r="G49" s="297"/>
      <c r="H49" s="297"/>
      <c r="I49" s="297"/>
      <c r="J49" s="297"/>
      <c r="K49" s="295"/>
    </row>
    <row r="50" s="1" customFormat="1" ht="15" customHeight="1">
      <c r="B50" s="298"/>
      <c r="C50" s="299"/>
      <c r="D50" s="299"/>
      <c r="E50" s="297" t="s">
        <v>774</v>
      </c>
      <c r="F50" s="297"/>
      <c r="G50" s="297"/>
      <c r="H50" s="297"/>
      <c r="I50" s="297"/>
      <c r="J50" s="297"/>
      <c r="K50" s="295"/>
    </row>
    <row r="51" s="1" customFormat="1" ht="15" customHeight="1">
      <c r="B51" s="298"/>
      <c r="C51" s="299"/>
      <c r="D51" s="297" t="s">
        <v>775</v>
      </c>
      <c r="E51" s="297"/>
      <c r="F51" s="297"/>
      <c r="G51" s="297"/>
      <c r="H51" s="297"/>
      <c r="I51" s="297"/>
      <c r="J51" s="297"/>
      <c r="K51" s="295"/>
    </row>
    <row r="52" s="1" customFormat="1" ht="25.5" customHeight="1">
      <c r="B52" s="293"/>
      <c r="C52" s="294" t="s">
        <v>776</v>
      </c>
      <c r="D52" s="294"/>
      <c r="E52" s="294"/>
      <c r="F52" s="294"/>
      <c r="G52" s="294"/>
      <c r="H52" s="294"/>
      <c r="I52" s="294"/>
      <c r="J52" s="294"/>
      <c r="K52" s="295"/>
    </row>
    <row r="53" s="1" customFormat="1" ht="5.25" customHeight="1">
      <c r="B53" s="293"/>
      <c r="C53" s="296"/>
      <c r="D53" s="296"/>
      <c r="E53" s="296"/>
      <c r="F53" s="296"/>
      <c r="G53" s="296"/>
      <c r="H53" s="296"/>
      <c r="I53" s="296"/>
      <c r="J53" s="296"/>
      <c r="K53" s="295"/>
    </row>
    <row r="54" s="1" customFormat="1" ht="15" customHeight="1">
      <c r="B54" s="293"/>
      <c r="C54" s="297" t="s">
        <v>777</v>
      </c>
      <c r="D54" s="297"/>
      <c r="E54" s="297"/>
      <c r="F54" s="297"/>
      <c r="G54" s="297"/>
      <c r="H54" s="297"/>
      <c r="I54" s="297"/>
      <c r="J54" s="297"/>
      <c r="K54" s="295"/>
    </row>
    <row r="55" s="1" customFormat="1" ht="15" customHeight="1">
      <c r="B55" s="293"/>
      <c r="C55" s="297" t="s">
        <v>778</v>
      </c>
      <c r="D55" s="297"/>
      <c r="E55" s="297"/>
      <c r="F55" s="297"/>
      <c r="G55" s="297"/>
      <c r="H55" s="297"/>
      <c r="I55" s="297"/>
      <c r="J55" s="297"/>
      <c r="K55" s="295"/>
    </row>
    <row r="56" s="1" customFormat="1" ht="12.75" customHeight="1">
      <c r="B56" s="293"/>
      <c r="C56" s="297"/>
      <c r="D56" s="297"/>
      <c r="E56" s="297"/>
      <c r="F56" s="297"/>
      <c r="G56" s="297"/>
      <c r="H56" s="297"/>
      <c r="I56" s="297"/>
      <c r="J56" s="297"/>
      <c r="K56" s="295"/>
    </row>
    <row r="57" s="1" customFormat="1" ht="15" customHeight="1">
      <c r="B57" s="293"/>
      <c r="C57" s="297" t="s">
        <v>779</v>
      </c>
      <c r="D57" s="297"/>
      <c r="E57" s="297"/>
      <c r="F57" s="297"/>
      <c r="G57" s="297"/>
      <c r="H57" s="297"/>
      <c r="I57" s="297"/>
      <c r="J57" s="297"/>
      <c r="K57" s="295"/>
    </row>
    <row r="58" s="1" customFormat="1" ht="15" customHeight="1">
      <c r="B58" s="293"/>
      <c r="C58" s="299"/>
      <c r="D58" s="297" t="s">
        <v>780</v>
      </c>
      <c r="E58" s="297"/>
      <c r="F58" s="297"/>
      <c r="G58" s="297"/>
      <c r="H58" s="297"/>
      <c r="I58" s="297"/>
      <c r="J58" s="297"/>
      <c r="K58" s="295"/>
    </row>
    <row r="59" s="1" customFormat="1" ht="15" customHeight="1">
      <c r="B59" s="293"/>
      <c r="C59" s="299"/>
      <c r="D59" s="297" t="s">
        <v>781</v>
      </c>
      <c r="E59" s="297"/>
      <c r="F59" s="297"/>
      <c r="G59" s="297"/>
      <c r="H59" s="297"/>
      <c r="I59" s="297"/>
      <c r="J59" s="297"/>
      <c r="K59" s="295"/>
    </row>
    <row r="60" s="1" customFormat="1" ht="15" customHeight="1">
      <c r="B60" s="293"/>
      <c r="C60" s="299"/>
      <c r="D60" s="297" t="s">
        <v>782</v>
      </c>
      <c r="E60" s="297"/>
      <c r="F60" s="297"/>
      <c r="G60" s="297"/>
      <c r="H60" s="297"/>
      <c r="I60" s="297"/>
      <c r="J60" s="297"/>
      <c r="K60" s="295"/>
    </row>
    <row r="61" s="1" customFormat="1" ht="15" customHeight="1">
      <c r="B61" s="293"/>
      <c r="C61" s="299"/>
      <c r="D61" s="297" t="s">
        <v>783</v>
      </c>
      <c r="E61" s="297"/>
      <c r="F61" s="297"/>
      <c r="G61" s="297"/>
      <c r="H61" s="297"/>
      <c r="I61" s="297"/>
      <c r="J61" s="297"/>
      <c r="K61" s="295"/>
    </row>
    <row r="62" s="1" customFormat="1" ht="15" customHeight="1">
      <c r="B62" s="293"/>
      <c r="C62" s="299"/>
      <c r="D62" s="302" t="s">
        <v>784</v>
      </c>
      <c r="E62" s="302"/>
      <c r="F62" s="302"/>
      <c r="G62" s="302"/>
      <c r="H62" s="302"/>
      <c r="I62" s="302"/>
      <c r="J62" s="302"/>
      <c r="K62" s="295"/>
    </row>
    <row r="63" s="1" customFormat="1" ht="15" customHeight="1">
      <c r="B63" s="293"/>
      <c r="C63" s="299"/>
      <c r="D63" s="297" t="s">
        <v>785</v>
      </c>
      <c r="E63" s="297"/>
      <c r="F63" s="297"/>
      <c r="G63" s="297"/>
      <c r="H63" s="297"/>
      <c r="I63" s="297"/>
      <c r="J63" s="297"/>
      <c r="K63" s="295"/>
    </row>
    <row r="64" s="1" customFormat="1" ht="12.75" customHeight="1">
      <c r="B64" s="293"/>
      <c r="C64" s="299"/>
      <c r="D64" s="299"/>
      <c r="E64" s="303"/>
      <c r="F64" s="299"/>
      <c r="G64" s="299"/>
      <c r="H64" s="299"/>
      <c r="I64" s="299"/>
      <c r="J64" s="299"/>
      <c r="K64" s="295"/>
    </row>
    <row r="65" s="1" customFormat="1" ht="15" customHeight="1">
      <c r="B65" s="293"/>
      <c r="C65" s="299"/>
      <c r="D65" s="297" t="s">
        <v>786</v>
      </c>
      <c r="E65" s="297"/>
      <c r="F65" s="297"/>
      <c r="G65" s="297"/>
      <c r="H65" s="297"/>
      <c r="I65" s="297"/>
      <c r="J65" s="297"/>
      <c r="K65" s="295"/>
    </row>
    <row r="66" s="1" customFormat="1" ht="15" customHeight="1">
      <c r="B66" s="293"/>
      <c r="C66" s="299"/>
      <c r="D66" s="302" t="s">
        <v>787</v>
      </c>
      <c r="E66" s="302"/>
      <c r="F66" s="302"/>
      <c r="G66" s="302"/>
      <c r="H66" s="302"/>
      <c r="I66" s="302"/>
      <c r="J66" s="302"/>
      <c r="K66" s="295"/>
    </row>
    <row r="67" s="1" customFormat="1" ht="15" customHeight="1">
      <c r="B67" s="293"/>
      <c r="C67" s="299"/>
      <c r="D67" s="297" t="s">
        <v>788</v>
      </c>
      <c r="E67" s="297"/>
      <c r="F67" s="297"/>
      <c r="G67" s="297"/>
      <c r="H67" s="297"/>
      <c r="I67" s="297"/>
      <c r="J67" s="297"/>
      <c r="K67" s="295"/>
    </row>
    <row r="68" s="1" customFormat="1" ht="15" customHeight="1">
      <c r="B68" s="293"/>
      <c r="C68" s="299"/>
      <c r="D68" s="297" t="s">
        <v>789</v>
      </c>
      <c r="E68" s="297"/>
      <c r="F68" s="297"/>
      <c r="G68" s="297"/>
      <c r="H68" s="297"/>
      <c r="I68" s="297"/>
      <c r="J68" s="297"/>
      <c r="K68" s="295"/>
    </row>
    <row r="69" s="1" customFormat="1" ht="15" customHeight="1">
      <c r="B69" s="293"/>
      <c r="C69" s="299"/>
      <c r="D69" s="297" t="s">
        <v>790</v>
      </c>
      <c r="E69" s="297"/>
      <c r="F69" s="297"/>
      <c r="G69" s="297"/>
      <c r="H69" s="297"/>
      <c r="I69" s="297"/>
      <c r="J69" s="297"/>
      <c r="K69" s="295"/>
    </row>
    <row r="70" s="1" customFormat="1" ht="15" customHeight="1">
      <c r="B70" s="293"/>
      <c r="C70" s="299"/>
      <c r="D70" s="297" t="s">
        <v>791</v>
      </c>
      <c r="E70" s="297"/>
      <c r="F70" s="297"/>
      <c r="G70" s="297"/>
      <c r="H70" s="297"/>
      <c r="I70" s="297"/>
      <c r="J70" s="297"/>
      <c r="K70" s="295"/>
    </row>
    <row r="71" s="1" customFormat="1" ht="12.75" customHeight="1">
      <c r="B71" s="304"/>
      <c r="C71" s="305"/>
      <c r="D71" s="305"/>
      <c r="E71" s="305"/>
      <c r="F71" s="305"/>
      <c r="G71" s="305"/>
      <c r="H71" s="305"/>
      <c r="I71" s="305"/>
      <c r="J71" s="305"/>
      <c r="K71" s="306"/>
    </row>
    <row r="72" s="1" customFormat="1" ht="18.75" customHeight="1">
      <c r="B72" s="307"/>
      <c r="C72" s="307"/>
      <c r="D72" s="307"/>
      <c r="E72" s="307"/>
      <c r="F72" s="307"/>
      <c r="G72" s="307"/>
      <c r="H72" s="307"/>
      <c r="I72" s="307"/>
      <c r="J72" s="307"/>
      <c r="K72" s="308"/>
    </row>
    <row r="73" s="1" customFormat="1" ht="18.75" customHeight="1">
      <c r="B73" s="308"/>
      <c r="C73" s="308"/>
      <c r="D73" s="308"/>
      <c r="E73" s="308"/>
      <c r="F73" s="308"/>
      <c r="G73" s="308"/>
      <c r="H73" s="308"/>
      <c r="I73" s="308"/>
      <c r="J73" s="308"/>
      <c r="K73" s="308"/>
    </row>
    <row r="74" s="1" customFormat="1" ht="7.5" customHeight="1">
      <c r="B74" s="309"/>
      <c r="C74" s="310"/>
      <c r="D74" s="310"/>
      <c r="E74" s="310"/>
      <c r="F74" s="310"/>
      <c r="G74" s="310"/>
      <c r="H74" s="310"/>
      <c r="I74" s="310"/>
      <c r="J74" s="310"/>
      <c r="K74" s="311"/>
    </row>
    <row r="75" s="1" customFormat="1" ht="45" customHeight="1">
      <c r="B75" s="312"/>
      <c r="C75" s="313" t="s">
        <v>792</v>
      </c>
      <c r="D75" s="313"/>
      <c r="E75" s="313"/>
      <c r="F75" s="313"/>
      <c r="G75" s="313"/>
      <c r="H75" s="313"/>
      <c r="I75" s="313"/>
      <c r="J75" s="313"/>
      <c r="K75" s="314"/>
    </row>
    <row r="76" s="1" customFormat="1" ht="17.25" customHeight="1">
      <c r="B76" s="312"/>
      <c r="C76" s="315" t="s">
        <v>793</v>
      </c>
      <c r="D76" s="315"/>
      <c r="E76" s="315"/>
      <c r="F76" s="315" t="s">
        <v>794</v>
      </c>
      <c r="G76" s="316"/>
      <c r="H76" s="315" t="s">
        <v>55</v>
      </c>
      <c r="I76" s="315" t="s">
        <v>58</v>
      </c>
      <c r="J76" s="315" t="s">
        <v>795</v>
      </c>
      <c r="K76" s="314"/>
    </row>
    <row r="77" s="1" customFormat="1" ht="17.25" customHeight="1">
      <c r="B77" s="312"/>
      <c r="C77" s="317" t="s">
        <v>796</v>
      </c>
      <c r="D77" s="317"/>
      <c r="E77" s="317"/>
      <c r="F77" s="318" t="s">
        <v>797</v>
      </c>
      <c r="G77" s="319"/>
      <c r="H77" s="317"/>
      <c r="I77" s="317"/>
      <c r="J77" s="317" t="s">
        <v>798</v>
      </c>
      <c r="K77" s="314"/>
    </row>
    <row r="78" s="1" customFormat="1" ht="5.25" customHeight="1">
      <c r="B78" s="312"/>
      <c r="C78" s="320"/>
      <c r="D78" s="320"/>
      <c r="E78" s="320"/>
      <c r="F78" s="320"/>
      <c r="G78" s="321"/>
      <c r="H78" s="320"/>
      <c r="I78" s="320"/>
      <c r="J78" s="320"/>
      <c r="K78" s="314"/>
    </row>
    <row r="79" s="1" customFormat="1" ht="15" customHeight="1">
      <c r="B79" s="312"/>
      <c r="C79" s="300" t="s">
        <v>54</v>
      </c>
      <c r="D79" s="322"/>
      <c r="E79" s="322"/>
      <c r="F79" s="323" t="s">
        <v>799</v>
      </c>
      <c r="G79" s="324"/>
      <c r="H79" s="300" t="s">
        <v>800</v>
      </c>
      <c r="I79" s="300" t="s">
        <v>801</v>
      </c>
      <c r="J79" s="300">
        <v>20</v>
      </c>
      <c r="K79" s="314"/>
    </row>
    <row r="80" s="1" customFormat="1" ht="15" customHeight="1">
      <c r="B80" s="312"/>
      <c r="C80" s="300" t="s">
        <v>802</v>
      </c>
      <c r="D80" s="300"/>
      <c r="E80" s="300"/>
      <c r="F80" s="323" t="s">
        <v>799</v>
      </c>
      <c r="G80" s="324"/>
      <c r="H80" s="300" t="s">
        <v>803</v>
      </c>
      <c r="I80" s="300" t="s">
        <v>801</v>
      </c>
      <c r="J80" s="300">
        <v>120</v>
      </c>
      <c r="K80" s="314"/>
    </row>
    <row r="81" s="1" customFormat="1" ht="15" customHeight="1">
      <c r="B81" s="325"/>
      <c r="C81" s="300" t="s">
        <v>804</v>
      </c>
      <c r="D81" s="300"/>
      <c r="E81" s="300"/>
      <c r="F81" s="323" t="s">
        <v>805</v>
      </c>
      <c r="G81" s="324"/>
      <c r="H81" s="300" t="s">
        <v>806</v>
      </c>
      <c r="I81" s="300" t="s">
        <v>801</v>
      </c>
      <c r="J81" s="300">
        <v>50</v>
      </c>
      <c r="K81" s="314"/>
    </row>
    <row r="82" s="1" customFormat="1" ht="15" customHeight="1">
      <c r="B82" s="325"/>
      <c r="C82" s="300" t="s">
        <v>807</v>
      </c>
      <c r="D82" s="300"/>
      <c r="E82" s="300"/>
      <c r="F82" s="323" t="s">
        <v>799</v>
      </c>
      <c r="G82" s="324"/>
      <c r="H82" s="300" t="s">
        <v>808</v>
      </c>
      <c r="I82" s="300" t="s">
        <v>809</v>
      </c>
      <c r="J82" s="300"/>
      <c r="K82" s="314"/>
    </row>
    <row r="83" s="1" customFormat="1" ht="15" customHeight="1">
      <c r="B83" s="325"/>
      <c r="C83" s="326" t="s">
        <v>810</v>
      </c>
      <c r="D83" s="326"/>
      <c r="E83" s="326"/>
      <c r="F83" s="327" t="s">
        <v>805</v>
      </c>
      <c r="G83" s="326"/>
      <c r="H83" s="326" t="s">
        <v>811</v>
      </c>
      <c r="I83" s="326" t="s">
        <v>801</v>
      </c>
      <c r="J83" s="326">
        <v>15</v>
      </c>
      <c r="K83" s="314"/>
    </row>
    <row r="84" s="1" customFormat="1" ht="15" customHeight="1">
      <c r="B84" s="325"/>
      <c r="C84" s="326" t="s">
        <v>812</v>
      </c>
      <c r="D84" s="326"/>
      <c r="E84" s="326"/>
      <c r="F84" s="327" t="s">
        <v>805</v>
      </c>
      <c r="G84" s="326"/>
      <c r="H84" s="326" t="s">
        <v>813</v>
      </c>
      <c r="I84" s="326" t="s">
        <v>801</v>
      </c>
      <c r="J84" s="326">
        <v>15</v>
      </c>
      <c r="K84" s="314"/>
    </row>
    <row r="85" s="1" customFormat="1" ht="15" customHeight="1">
      <c r="B85" s="325"/>
      <c r="C85" s="326" t="s">
        <v>814</v>
      </c>
      <c r="D85" s="326"/>
      <c r="E85" s="326"/>
      <c r="F85" s="327" t="s">
        <v>805</v>
      </c>
      <c r="G85" s="326"/>
      <c r="H85" s="326" t="s">
        <v>815</v>
      </c>
      <c r="I85" s="326" t="s">
        <v>801</v>
      </c>
      <c r="J85" s="326">
        <v>20</v>
      </c>
      <c r="K85" s="314"/>
    </row>
    <row r="86" s="1" customFormat="1" ht="15" customHeight="1">
      <c r="B86" s="325"/>
      <c r="C86" s="326" t="s">
        <v>816</v>
      </c>
      <c r="D86" s="326"/>
      <c r="E86" s="326"/>
      <c r="F86" s="327" t="s">
        <v>805</v>
      </c>
      <c r="G86" s="326"/>
      <c r="H86" s="326" t="s">
        <v>817</v>
      </c>
      <c r="I86" s="326" t="s">
        <v>801</v>
      </c>
      <c r="J86" s="326">
        <v>20</v>
      </c>
      <c r="K86" s="314"/>
    </row>
    <row r="87" s="1" customFormat="1" ht="15" customHeight="1">
      <c r="B87" s="325"/>
      <c r="C87" s="300" t="s">
        <v>818</v>
      </c>
      <c r="D87" s="300"/>
      <c r="E87" s="300"/>
      <c r="F87" s="323" t="s">
        <v>805</v>
      </c>
      <c r="G87" s="324"/>
      <c r="H87" s="300" t="s">
        <v>819</v>
      </c>
      <c r="I87" s="300" t="s">
        <v>801</v>
      </c>
      <c r="J87" s="300">
        <v>50</v>
      </c>
      <c r="K87" s="314"/>
    </row>
    <row r="88" s="1" customFormat="1" ht="15" customHeight="1">
      <c r="B88" s="325"/>
      <c r="C88" s="300" t="s">
        <v>820</v>
      </c>
      <c r="D88" s="300"/>
      <c r="E88" s="300"/>
      <c r="F88" s="323" t="s">
        <v>805</v>
      </c>
      <c r="G88" s="324"/>
      <c r="H88" s="300" t="s">
        <v>821</v>
      </c>
      <c r="I88" s="300" t="s">
        <v>801</v>
      </c>
      <c r="J88" s="300">
        <v>20</v>
      </c>
      <c r="K88" s="314"/>
    </row>
    <row r="89" s="1" customFormat="1" ht="15" customHeight="1">
      <c r="B89" s="325"/>
      <c r="C89" s="300" t="s">
        <v>822</v>
      </c>
      <c r="D89" s="300"/>
      <c r="E89" s="300"/>
      <c r="F89" s="323" t="s">
        <v>805</v>
      </c>
      <c r="G89" s="324"/>
      <c r="H89" s="300" t="s">
        <v>823</v>
      </c>
      <c r="I89" s="300" t="s">
        <v>801</v>
      </c>
      <c r="J89" s="300">
        <v>20</v>
      </c>
      <c r="K89" s="314"/>
    </row>
    <row r="90" s="1" customFormat="1" ht="15" customHeight="1">
      <c r="B90" s="325"/>
      <c r="C90" s="300" t="s">
        <v>824</v>
      </c>
      <c r="D90" s="300"/>
      <c r="E90" s="300"/>
      <c r="F90" s="323" t="s">
        <v>805</v>
      </c>
      <c r="G90" s="324"/>
      <c r="H90" s="300" t="s">
        <v>825</v>
      </c>
      <c r="I90" s="300" t="s">
        <v>801</v>
      </c>
      <c r="J90" s="300">
        <v>50</v>
      </c>
      <c r="K90" s="314"/>
    </row>
    <row r="91" s="1" customFormat="1" ht="15" customHeight="1">
      <c r="B91" s="325"/>
      <c r="C91" s="300" t="s">
        <v>826</v>
      </c>
      <c r="D91" s="300"/>
      <c r="E91" s="300"/>
      <c r="F91" s="323" t="s">
        <v>805</v>
      </c>
      <c r="G91" s="324"/>
      <c r="H91" s="300" t="s">
        <v>826</v>
      </c>
      <c r="I91" s="300" t="s">
        <v>801</v>
      </c>
      <c r="J91" s="300">
        <v>50</v>
      </c>
      <c r="K91" s="314"/>
    </row>
    <row r="92" s="1" customFormat="1" ht="15" customHeight="1">
      <c r="B92" s="325"/>
      <c r="C92" s="300" t="s">
        <v>827</v>
      </c>
      <c r="D92" s="300"/>
      <c r="E92" s="300"/>
      <c r="F92" s="323" t="s">
        <v>805</v>
      </c>
      <c r="G92" s="324"/>
      <c r="H92" s="300" t="s">
        <v>828</v>
      </c>
      <c r="I92" s="300" t="s">
        <v>801</v>
      </c>
      <c r="J92" s="300">
        <v>255</v>
      </c>
      <c r="K92" s="314"/>
    </row>
    <row r="93" s="1" customFormat="1" ht="15" customHeight="1">
      <c r="B93" s="325"/>
      <c r="C93" s="300" t="s">
        <v>829</v>
      </c>
      <c r="D93" s="300"/>
      <c r="E93" s="300"/>
      <c r="F93" s="323" t="s">
        <v>799</v>
      </c>
      <c r="G93" s="324"/>
      <c r="H93" s="300" t="s">
        <v>830</v>
      </c>
      <c r="I93" s="300" t="s">
        <v>831</v>
      </c>
      <c r="J93" s="300"/>
      <c r="K93" s="314"/>
    </row>
    <row r="94" s="1" customFormat="1" ht="15" customHeight="1">
      <c r="B94" s="325"/>
      <c r="C94" s="300" t="s">
        <v>832</v>
      </c>
      <c r="D94" s="300"/>
      <c r="E94" s="300"/>
      <c r="F94" s="323" t="s">
        <v>799</v>
      </c>
      <c r="G94" s="324"/>
      <c r="H94" s="300" t="s">
        <v>833</v>
      </c>
      <c r="I94" s="300" t="s">
        <v>834</v>
      </c>
      <c r="J94" s="300"/>
      <c r="K94" s="314"/>
    </row>
    <row r="95" s="1" customFormat="1" ht="15" customHeight="1">
      <c r="B95" s="325"/>
      <c r="C95" s="300" t="s">
        <v>835</v>
      </c>
      <c r="D95" s="300"/>
      <c r="E95" s="300"/>
      <c r="F95" s="323" t="s">
        <v>799</v>
      </c>
      <c r="G95" s="324"/>
      <c r="H95" s="300" t="s">
        <v>835</v>
      </c>
      <c r="I95" s="300" t="s">
        <v>834</v>
      </c>
      <c r="J95" s="300"/>
      <c r="K95" s="314"/>
    </row>
    <row r="96" s="1" customFormat="1" ht="15" customHeight="1">
      <c r="B96" s="325"/>
      <c r="C96" s="300" t="s">
        <v>39</v>
      </c>
      <c r="D96" s="300"/>
      <c r="E96" s="300"/>
      <c r="F96" s="323" t="s">
        <v>799</v>
      </c>
      <c r="G96" s="324"/>
      <c r="H96" s="300" t="s">
        <v>836</v>
      </c>
      <c r="I96" s="300" t="s">
        <v>834</v>
      </c>
      <c r="J96" s="300"/>
      <c r="K96" s="314"/>
    </row>
    <row r="97" s="1" customFormat="1" ht="15" customHeight="1">
      <c r="B97" s="325"/>
      <c r="C97" s="300" t="s">
        <v>49</v>
      </c>
      <c r="D97" s="300"/>
      <c r="E97" s="300"/>
      <c r="F97" s="323" t="s">
        <v>799</v>
      </c>
      <c r="G97" s="324"/>
      <c r="H97" s="300" t="s">
        <v>837</v>
      </c>
      <c r="I97" s="300" t="s">
        <v>834</v>
      </c>
      <c r="J97" s="300"/>
      <c r="K97" s="314"/>
    </row>
    <row r="98" s="1" customFormat="1" ht="15" customHeight="1">
      <c r="B98" s="328"/>
      <c r="C98" s="329"/>
      <c r="D98" s="329"/>
      <c r="E98" s="329"/>
      <c r="F98" s="329"/>
      <c r="G98" s="329"/>
      <c r="H98" s="329"/>
      <c r="I98" s="329"/>
      <c r="J98" s="329"/>
      <c r="K98" s="330"/>
    </row>
    <row r="99" s="1" customFormat="1" ht="18.75" customHeight="1">
      <c r="B99" s="331"/>
      <c r="C99" s="332"/>
      <c r="D99" s="332"/>
      <c r="E99" s="332"/>
      <c r="F99" s="332"/>
      <c r="G99" s="332"/>
      <c r="H99" s="332"/>
      <c r="I99" s="332"/>
      <c r="J99" s="332"/>
      <c r="K99" s="331"/>
    </row>
    <row r="100" s="1" customFormat="1" ht="18.75" customHeight="1">
      <c r="B100" s="308"/>
      <c r="C100" s="308"/>
      <c r="D100" s="308"/>
      <c r="E100" s="308"/>
      <c r="F100" s="308"/>
      <c r="G100" s="308"/>
      <c r="H100" s="308"/>
      <c r="I100" s="308"/>
      <c r="J100" s="308"/>
      <c r="K100" s="308"/>
    </row>
    <row r="101" s="1" customFormat="1" ht="7.5" customHeight="1">
      <c r="B101" s="309"/>
      <c r="C101" s="310"/>
      <c r="D101" s="310"/>
      <c r="E101" s="310"/>
      <c r="F101" s="310"/>
      <c r="G101" s="310"/>
      <c r="H101" s="310"/>
      <c r="I101" s="310"/>
      <c r="J101" s="310"/>
      <c r="K101" s="311"/>
    </row>
    <row r="102" s="1" customFormat="1" ht="45" customHeight="1">
      <c r="B102" s="312"/>
      <c r="C102" s="313" t="s">
        <v>838</v>
      </c>
      <c r="D102" s="313"/>
      <c r="E102" s="313"/>
      <c r="F102" s="313"/>
      <c r="G102" s="313"/>
      <c r="H102" s="313"/>
      <c r="I102" s="313"/>
      <c r="J102" s="313"/>
      <c r="K102" s="314"/>
    </row>
    <row r="103" s="1" customFormat="1" ht="17.25" customHeight="1">
      <c r="B103" s="312"/>
      <c r="C103" s="315" t="s">
        <v>793</v>
      </c>
      <c r="D103" s="315"/>
      <c r="E103" s="315"/>
      <c r="F103" s="315" t="s">
        <v>794</v>
      </c>
      <c r="G103" s="316"/>
      <c r="H103" s="315" t="s">
        <v>55</v>
      </c>
      <c r="I103" s="315" t="s">
        <v>58</v>
      </c>
      <c r="J103" s="315" t="s">
        <v>795</v>
      </c>
      <c r="K103" s="314"/>
    </row>
    <row r="104" s="1" customFormat="1" ht="17.25" customHeight="1">
      <c r="B104" s="312"/>
      <c r="C104" s="317" t="s">
        <v>796</v>
      </c>
      <c r="D104" s="317"/>
      <c r="E104" s="317"/>
      <c r="F104" s="318" t="s">
        <v>797</v>
      </c>
      <c r="G104" s="319"/>
      <c r="H104" s="317"/>
      <c r="I104" s="317"/>
      <c r="J104" s="317" t="s">
        <v>798</v>
      </c>
      <c r="K104" s="314"/>
    </row>
    <row r="105" s="1" customFormat="1" ht="5.25" customHeight="1">
      <c r="B105" s="312"/>
      <c r="C105" s="315"/>
      <c r="D105" s="315"/>
      <c r="E105" s="315"/>
      <c r="F105" s="315"/>
      <c r="G105" s="333"/>
      <c r="H105" s="315"/>
      <c r="I105" s="315"/>
      <c r="J105" s="315"/>
      <c r="K105" s="314"/>
    </row>
    <row r="106" s="1" customFormat="1" ht="15" customHeight="1">
      <c r="B106" s="312"/>
      <c r="C106" s="300" t="s">
        <v>54</v>
      </c>
      <c r="D106" s="322"/>
      <c r="E106" s="322"/>
      <c r="F106" s="323" t="s">
        <v>799</v>
      </c>
      <c r="G106" s="300"/>
      <c r="H106" s="300" t="s">
        <v>839</v>
      </c>
      <c r="I106" s="300" t="s">
        <v>801</v>
      </c>
      <c r="J106" s="300">
        <v>20</v>
      </c>
      <c r="K106" s="314"/>
    </row>
    <row r="107" s="1" customFormat="1" ht="15" customHeight="1">
      <c r="B107" s="312"/>
      <c r="C107" s="300" t="s">
        <v>802</v>
      </c>
      <c r="D107" s="300"/>
      <c r="E107" s="300"/>
      <c r="F107" s="323" t="s">
        <v>799</v>
      </c>
      <c r="G107" s="300"/>
      <c r="H107" s="300" t="s">
        <v>839</v>
      </c>
      <c r="I107" s="300" t="s">
        <v>801</v>
      </c>
      <c r="J107" s="300">
        <v>120</v>
      </c>
      <c r="K107" s="314"/>
    </row>
    <row r="108" s="1" customFormat="1" ht="15" customHeight="1">
      <c r="B108" s="325"/>
      <c r="C108" s="300" t="s">
        <v>804</v>
      </c>
      <c r="D108" s="300"/>
      <c r="E108" s="300"/>
      <c r="F108" s="323" t="s">
        <v>805</v>
      </c>
      <c r="G108" s="300"/>
      <c r="H108" s="300" t="s">
        <v>839</v>
      </c>
      <c r="I108" s="300" t="s">
        <v>801</v>
      </c>
      <c r="J108" s="300">
        <v>50</v>
      </c>
      <c r="K108" s="314"/>
    </row>
    <row r="109" s="1" customFormat="1" ht="15" customHeight="1">
      <c r="B109" s="325"/>
      <c r="C109" s="300" t="s">
        <v>807</v>
      </c>
      <c r="D109" s="300"/>
      <c r="E109" s="300"/>
      <c r="F109" s="323" t="s">
        <v>799</v>
      </c>
      <c r="G109" s="300"/>
      <c r="H109" s="300" t="s">
        <v>839</v>
      </c>
      <c r="I109" s="300" t="s">
        <v>809</v>
      </c>
      <c r="J109" s="300"/>
      <c r="K109" s="314"/>
    </row>
    <row r="110" s="1" customFormat="1" ht="15" customHeight="1">
      <c r="B110" s="325"/>
      <c r="C110" s="300" t="s">
        <v>818</v>
      </c>
      <c r="D110" s="300"/>
      <c r="E110" s="300"/>
      <c r="F110" s="323" t="s">
        <v>805</v>
      </c>
      <c r="G110" s="300"/>
      <c r="H110" s="300" t="s">
        <v>839</v>
      </c>
      <c r="I110" s="300" t="s">
        <v>801</v>
      </c>
      <c r="J110" s="300">
        <v>50</v>
      </c>
      <c r="K110" s="314"/>
    </row>
    <row r="111" s="1" customFormat="1" ht="15" customHeight="1">
      <c r="B111" s="325"/>
      <c r="C111" s="300" t="s">
        <v>826</v>
      </c>
      <c r="D111" s="300"/>
      <c r="E111" s="300"/>
      <c r="F111" s="323" t="s">
        <v>805</v>
      </c>
      <c r="G111" s="300"/>
      <c r="H111" s="300" t="s">
        <v>839</v>
      </c>
      <c r="I111" s="300" t="s">
        <v>801</v>
      </c>
      <c r="J111" s="300">
        <v>50</v>
      </c>
      <c r="K111" s="314"/>
    </row>
    <row r="112" s="1" customFormat="1" ht="15" customHeight="1">
      <c r="B112" s="325"/>
      <c r="C112" s="300" t="s">
        <v>824</v>
      </c>
      <c r="D112" s="300"/>
      <c r="E112" s="300"/>
      <c r="F112" s="323" t="s">
        <v>805</v>
      </c>
      <c r="G112" s="300"/>
      <c r="H112" s="300" t="s">
        <v>839</v>
      </c>
      <c r="I112" s="300" t="s">
        <v>801</v>
      </c>
      <c r="J112" s="300">
        <v>50</v>
      </c>
      <c r="K112" s="314"/>
    </row>
    <row r="113" s="1" customFormat="1" ht="15" customHeight="1">
      <c r="B113" s="325"/>
      <c r="C113" s="300" t="s">
        <v>54</v>
      </c>
      <c r="D113" s="300"/>
      <c r="E113" s="300"/>
      <c r="F113" s="323" t="s">
        <v>799</v>
      </c>
      <c r="G113" s="300"/>
      <c r="H113" s="300" t="s">
        <v>840</v>
      </c>
      <c r="I113" s="300" t="s">
        <v>801</v>
      </c>
      <c r="J113" s="300">
        <v>20</v>
      </c>
      <c r="K113" s="314"/>
    </row>
    <row r="114" s="1" customFormat="1" ht="15" customHeight="1">
      <c r="B114" s="325"/>
      <c r="C114" s="300" t="s">
        <v>841</v>
      </c>
      <c r="D114" s="300"/>
      <c r="E114" s="300"/>
      <c r="F114" s="323" t="s">
        <v>799</v>
      </c>
      <c r="G114" s="300"/>
      <c r="H114" s="300" t="s">
        <v>842</v>
      </c>
      <c r="I114" s="300" t="s">
        <v>801</v>
      </c>
      <c r="J114" s="300">
        <v>120</v>
      </c>
      <c r="K114" s="314"/>
    </row>
    <row r="115" s="1" customFormat="1" ht="15" customHeight="1">
      <c r="B115" s="325"/>
      <c r="C115" s="300" t="s">
        <v>39</v>
      </c>
      <c r="D115" s="300"/>
      <c r="E115" s="300"/>
      <c r="F115" s="323" t="s">
        <v>799</v>
      </c>
      <c r="G115" s="300"/>
      <c r="H115" s="300" t="s">
        <v>843</v>
      </c>
      <c r="I115" s="300" t="s">
        <v>834</v>
      </c>
      <c r="J115" s="300"/>
      <c r="K115" s="314"/>
    </row>
    <row r="116" s="1" customFormat="1" ht="15" customHeight="1">
      <c r="B116" s="325"/>
      <c r="C116" s="300" t="s">
        <v>49</v>
      </c>
      <c r="D116" s="300"/>
      <c r="E116" s="300"/>
      <c r="F116" s="323" t="s">
        <v>799</v>
      </c>
      <c r="G116" s="300"/>
      <c r="H116" s="300" t="s">
        <v>844</v>
      </c>
      <c r="I116" s="300" t="s">
        <v>834</v>
      </c>
      <c r="J116" s="300"/>
      <c r="K116" s="314"/>
    </row>
    <row r="117" s="1" customFormat="1" ht="15" customHeight="1">
      <c r="B117" s="325"/>
      <c r="C117" s="300" t="s">
        <v>58</v>
      </c>
      <c r="D117" s="300"/>
      <c r="E117" s="300"/>
      <c r="F117" s="323" t="s">
        <v>799</v>
      </c>
      <c r="G117" s="300"/>
      <c r="H117" s="300" t="s">
        <v>845</v>
      </c>
      <c r="I117" s="300" t="s">
        <v>846</v>
      </c>
      <c r="J117" s="300"/>
      <c r="K117" s="314"/>
    </row>
    <row r="118" s="1" customFormat="1" ht="15" customHeight="1">
      <c r="B118" s="328"/>
      <c r="C118" s="334"/>
      <c r="D118" s="334"/>
      <c r="E118" s="334"/>
      <c r="F118" s="334"/>
      <c r="G118" s="334"/>
      <c r="H118" s="334"/>
      <c r="I118" s="334"/>
      <c r="J118" s="334"/>
      <c r="K118" s="330"/>
    </row>
    <row r="119" s="1" customFormat="1" ht="18.75" customHeight="1">
      <c r="B119" s="335"/>
      <c r="C119" s="336"/>
      <c r="D119" s="336"/>
      <c r="E119" s="336"/>
      <c r="F119" s="337"/>
      <c r="G119" s="336"/>
      <c r="H119" s="336"/>
      <c r="I119" s="336"/>
      <c r="J119" s="336"/>
      <c r="K119" s="335"/>
    </row>
    <row r="120" s="1" customFormat="1" ht="18.75" customHeight="1">
      <c r="B120" s="308"/>
      <c r="C120" s="308"/>
      <c r="D120" s="308"/>
      <c r="E120" s="308"/>
      <c r="F120" s="308"/>
      <c r="G120" s="308"/>
      <c r="H120" s="308"/>
      <c r="I120" s="308"/>
      <c r="J120" s="308"/>
      <c r="K120" s="308"/>
    </row>
    <row r="121" s="1" customFormat="1" ht="7.5" customHeight="1">
      <c r="B121" s="338"/>
      <c r="C121" s="339"/>
      <c r="D121" s="339"/>
      <c r="E121" s="339"/>
      <c r="F121" s="339"/>
      <c r="G121" s="339"/>
      <c r="H121" s="339"/>
      <c r="I121" s="339"/>
      <c r="J121" s="339"/>
      <c r="K121" s="340"/>
    </row>
    <row r="122" s="1" customFormat="1" ht="45" customHeight="1">
      <c r="B122" s="341"/>
      <c r="C122" s="291" t="s">
        <v>847</v>
      </c>
      <c r="D122" s="291"/>
      <c r="E122" s="291"/>
      <c r="F122" s="291"/>
      <c r="G122" s="291"/>
      <c r="H122" s="291"/>
      <c r="I122" s="291"/>
      <c r="J122" s="291"/>
      <c r="K122" s="342"/>
    </row>
    <row r="123" s="1" customFormat="1" ht="17.25" customHeight="1">
      <c r="B123" s="343"/>
      <c r="C123" s="315" t="s">
        <v>793</v>
      </c>
      <c r="D123" s="315"/>
      <c r="E123" s="315"/>
      <c r="F123" s="315" t="s">
        <v>794</v>
      </c>
      <c r="G123" s="316"/>
      <c r="H123" s="315" t="s">
        <v>55</v>
      </c>
      <c r="I123" s="315" t="s">
        <v>58</v>
      </c>
      <c r="J123" s="315" t="s">
        <v>795</v>
      </c>
      <c r="K123" s="344"/>
    </row>
    <row r="124" s="1" customFormat="1" ht="17.25" customHeight="1">
      <c r="B124" s="343"/>
      <c r="C124" s="317" t="s">
        <v>796</v>
      </c>
      <c r="D124" s="317"/>
      <c r="E124" s="317"/>
      <c r="F124" s="318" t="s">
        <v>797</v>
      </c>
      <c r="G124" s="319"/>
      <c r="H124" s="317"/>
      <c r="I124" s="317"/>
      <c r="J124" s="317" t="s">
        <v>798</v>
      </c>
      <c r="K124" s="344"/>
    </row>
    <row r="125" s="1" customFormat="1" ht="5.25" customHeight="1">
      <c r="B125" s="345"/>
      <c r="C125" s="320"/>
      <c r="D125" s="320"/>
      <c r="E125" s="320"/>
      <c r="F125" s="320"/>
      <c r="G125" s="346"/>
      <c r="H125" s="320"/>
      <c r="I125" s="320"/>
      <c r="J125" s="320"/>
      <c r="K125" s="347"/>
    </row>
    <row r="126" s="1" customFormat="1" ht="15" customHeight="1">
      <c r="B126" s="345"/>
      <c r="C126" s="300" t="s">
        <v>802</v>
      </c>
      <c r="D126" s="322"/>
      <c r="E126" s="322"/>
      <c r="F126" s="323" t="s">
        <v>799</v>
      </c>
      <c r="G126" s="300"/>
      <c r="H126" s="300" t="s">
        <v>839</v>
      </c>
      <c r="I126" s="300" t="s">
        <v>801</v>
      </c>
      <c r="J126" s="300">
        <v>120</v>
      </c>
      <c r="K126" s="348"/>
    </row>
    <row r="127" s="1" customFormat="1" ht="15" customHeight="1">
      <c r="B127" s="345"/>
      <c r="C127" s="300" t="s">
        <v>848</v>
      </c>
      <c r="D127" s="300"/>
      <c r="E127" s="300"/>
      <c r="F127" s="323" t="s">
        <v>799</v>
      </c>
      <c r="G127" s="300"/>
      <c r="H127" s="300" t="s">
        <v>849</v>
      </c>
      <c r="I127" s="300" t="s">
        <v>801</v>
      </c>
      <c r="J127" s="300" t="s">
        <v>850</v>
      </c>
      <c r="K127" s="348"/>
    </row>
    <row r="128" s="1" customFormat="1" ht="15" customHeight="1">
      <c r="B128" s="345"/>
      <c r="C128" s="300" t="s">
        <v>747</v>
      </c>
      <c r="D128" s="300"/>
      <c r="E128" s="300"/>
      <c r="F128" s="323" t="s">
        <v>799</v>
      </c>
      <c r="G128" s="300"/>
      <c r="H128" s="300" t="s">
        <v>851</v>
      </c>
      <c r="I128" s="300" t="s">
        <v>801</v>
      </c>
      <c r="J128" s="300" t="s">
        <v>850</v>
      </c>
      <c r="K128" s="348"/>
    </row>
    <row r="129" s="1" customFormat="1" ht="15" customHeight="1">
      <c r="B129" s="345"/>
      <c r="C129" s="300" t="s">
        <v>810</v>
      </c>
      <c r="D129" s="300"/>
      <c r="E129" s="300"/>
      <c r="F129" s="323" t="s">
        <v>805</v>
      </c>
      <c r="G129" s="300"/>
      <c r="H129" s="300" t="s">
        <v>811</v>
      </c>
      <c r="I129" s="300" t="s">
        <v>801</v>
      </c>
      <c r="J129" s="300">
        <v>15</v>
      </c>
      <c r="K129" s="348"/>
    </row>
    <row r="130" s="1" customFormat="1" ht="15" customHeight="1">
      <c r="B130" s="345"/>
      <c r="C130" s="326" t="s">
        <v>812</v>
      </c>
      <c r="D130" s="326"/>
      <c r="E130" s="326"/>
      <c r="F130" s="327" t="s">
        <v>805</v>
      </c>
      <c r="G130" s="326"/>
      <c r="H130" s="326" t="s">
        <v>813</v>
      </c>
      <c r="I130" s="326" t="s">
        <v>801</v>
      </c>
      <c r="J130" s="326">
        <v>15</v>
      </c>
      <c r="K130" s="348"/>
    </row>
    <row r="131" s="1" customFormat="1" ht="15" customHeight="1">
      <c r="B131" s="345"/>
      <c r="C131" s="326" t="s">
        <v>814</v>
      </c>
      <c r="D131" s="326"/>
      <c r="E131" s="326"/>
      <c r="F131" s="327" t="s">
        <v>805</v>
      </c>
      <c r="G131" s="326"/>
      <c r="H131" s="326" t="s">
        <v>815</v>
      </c>
      <c r="I131" s="326" t="s">
        <v>801</v>
      </c>
      <c r="J131" s="326">
        <v>20</v>
      </c>
      <c r="K131" s="348"/>
    </row>
    <row r="132" s="1" customFormat="1" ht="15" customHeight="1">
      <c r="B132" s="345"/>
      <c r="C132" s="326" t="s">
        <v>816</v>
      </c>
      <c r="D132" s="326"/>
      <c r="E132" s="326"/>
      <c r="F132" s="327" t="s">
        <v>805</v>
      </c>
      <c r="G132" s="326"/>
      <c r="H132" s="326" t="s">
        <v>817</v>
      </c>
      <c r="I132" s="326" t="s">
        <v>801</v>
      </c>
      <c r="J132" s="326">
        <v>20</v>
      </c>
      <c r="K132" s="348"/>
    </row>
    <row r="133" s="1" customFormat="1" ht="15" customHeight="1">
      <c r="B133" s="345"/>
      <c r="C133" s="300" t="s">
        <v>804</v>
      </c>
      <c r="D133" s="300"/>
      <c r="E133" s="300"/>
      <c r="F133" s="323" t="s">
        <v>805</v>
      </c>
      <c r="G133" s="300"/>
      <c r="H133" s="300" t="s">
        <v>839</v>
      </c>
      <c r="I133" s="300" t="s">
        <v>801</v>
      </c>
      <c r="J133" s="300">
        <v>50</v>
      </c>
      <c r="K133" s="348"/>
    </row>
    <row r="134" s="1" customFormat="1" ht="15" customHeight="1">
      <c r="B134" s="345"/>
      <c r="C134" s="300" t="s">
        <v>818</v>
      </c>
      <c r="D134" s="300"/>
      <c r="E134" s="300"/>
      <c r="F134" s="323" t="s">
        <v>805</v>
      </c>
      <c r="G134" s="300"/>
      <c r="H134" s="300" t="s">
        <v>839</v>
      </c>
      <c r="I134" s="300" t="s">
        <v>801</v>
      </c>
      <c r="J134" s="300">
        <v>50</v>
      </c>
      <c r="K134" s="348"/>
    </row>
    <row r="135" s="1" customFormat="1" ht="15" customHeight="1">
      <c r="B135" s="345"/>
      <c r="C135" s="300" t="s">
        <v>824</v>
      </c>
      <c r="D135" s="300"/>
      <c r="E135" s="300"/>
      <c r="F135" s="323" t="s">
        <v>805</v>
      </c>
      <c r="G135" s="300"/>
      <c r="H135" s="300" t="s">
        <v>839</v>
      </c>
      <c r="I135" s="300" t="s">
        <v>801</v>
      </c>
      <c r="J135" s="300">
        <v>50</v>
      </c>
      <c r="K135" s="348"/>
    </row>
    <row r="136" s="1" customFormat="1" ht="15" customHeight="1">
      <c r="B136" s="345"/>
      <c r="C136" s="300" t="s">
        <v>826</v>
      </c>
      <c r="D136" s="300"/>
      <c r="E136" s="300"/>
      <c r="F136" s="323" t="s">
        <v>805</v>
      </c>
      <c r="G136" s="300"/>
      <c r="H136" s="300" t="s">
        <v>839</v>
      </c>
      <c r="I136" s="300" t="s">
        <v>801</v>
      </c>
      <c r="J136" s="300">
        <v>50</v>
      </c>
      <c r="K136" s="348"/>
    </row>
    <row r="137" s="1" customFormat="1" ht="15" customHeight="1">
      <c r="B137" s="345"/>
      <c r="C137" s="300" t="s">
        <v>827</v>
      </c>
      <c r="D137" s="300"/>
      <c r="E137" s="300"/>
      <c r="F137" s="323" t="s">
        <v>805</v>
      </c>
      <c r="G137" s="300"/>
      <c r="H137" s="300" t="s">
        <v>852</v>
      </c>
      <c r="I137" s="300" t="s">
        <v>801</v>
      </c>
      <c r="J137" s="300">
        <v>255</v>
      </c>
      <c r="K137" s="348"/>
    </row>
    <row r="138" s="1" customFormat="1" ht="15" customHeight="1">
      <c r="B138" s="345"/>
      <c r="C138" s="300" t="s">
        <v>829</v>
      </c>
      <c r="D138" s="300"/>
      <c r="E138" s="300"/>
      <c r="F138" s="323" t="s">
        <v>799</v>
      </c>
      <c r="G138" s="300"/>
      <c r="H138" s="300" t="s">
        <v>853</v>
      </c>
      <c r="I138" s="300" t="s">
        <v>831</v>
      </c>
      <c r="J138" s="300"/>
      <c r="K138" s="348"/>
    </row>
    <row r="139" s="1" customFormat="1" ht="15" customHeight="1">
      <c r="B139" s="345"/>
      <c r="C139" s="300" t="s">
        <v>832</v>
      </c>
      <c r="D139" s="300"/>
      <c r="E139" s="300"/>
      <c r="F139" s="323" t="s">
        <v>799</v>
      </c>
      <c r="G139" s="300"/>
      <c r="H139" s="300" t="s">
        <v>854</v>
      </c>
      <c r="I139" s="300" t="s">
        <v>834</v>
      </c>
      <c r="J139" s="300"/>
      <c r="K139" s="348"/>
    </row>
    <row r="140" s="1" customFormat="1" ht="15" customHeight="1">
      <c r="B140" s="345"/>
      <c r="C140" s="300" t="s">
        <v>835</v>
      </c>
      <c r="D140" s="300"/>
      <c r="E140" s="300"/>
      <c r="F140" s="323" t="s">
        <v>799</v>
      </c>
      <c r="G140" s="300"/>
      <c r="H140" s="300" t="s">
        <v>835</v>
      </c>
      <c r="I140" s="300" t="s">
        <v>834</v>
      </c>
      <c r="J140" s="300"/>
      <c r="K140" s="348"/>
    </row>
    <row r="141" s="1" customFormat="1" ht="15" customHeight="1">
      <c r="B141" s="345"/>
      <c r="C141" s="300" t="s">
        <v>39</v>
      </c>
      <c r="D141" s="300"/>
      <c r="E141" s="300"/>
      <c r="F141" s="323" t="s">
        <v>799</v>
      </c>
      <c r="G141" s="300"/>
      <c r="H141" s="300" t="s">
        <v>855</v>
      </c>
      <c r="I141" s="300" t="s">
        <v>834</v>
      </c>
      <c r="J141" s="300"/>
      <c r="K141" s="348"/>
    </row>
    <row r="142" s="1" customFormat="1" ht="15" customHeight="1">
      <c r="B142" s="345"/>
      <c r="C142" s="300" t="s">
        <v>856</v>
      </c>
      <c r="D142" s="300"/>
      <c r="E142" s="300"/>
      <c r="F142" s="323" t="s">
        <v>799</v>
      </c>
      <c r="G142" s="300"/>
      <c r="H142" s="300" t="s">
        <v>857</v>
      </c>
      <c r="I142" s="300" t="s">
        <v>834</v>
      </c>
      <c r="J142" s="300"/>
      <c r="K142" s="348"/>
    </row>
    <row r="143" s="1" customFormat="1" ht="15" customHeight="1">
      <c r="B143" s="349"/>
      <c r="C143" s="350"/>
      <c r="D143" s="350"/>
      <c r="E143" s="350"/>
      <c r="F143" s="350"/>
      <c r="G143" s="350"/>
      <c r="H143" s="350"/>
      <c r="I143" s="350"/>
      <c r="J143" s="350"/>
      <c r="K143" s="351"/>
    </row>
    <row r="144" s="1" customFormat="1" ht="18.75" customHeight="1">
      <c r="B144" s="336"/>
      <c r="C144" s="336"/>
      <c r="D144" s="336"/>
      <c r="E144" s="336"/>
      <c r="F144" s="337"/>
      <c r="G144" s="336"/>
      <c r="H144" s="336"/>
      <c r="I144" s="336"/>
      <c r="J144" s="336"/>
      <c r="K144" s="336"/>
    </row>
    <row r="145" s="1" customFormat="1" ht="18.75" customHeight="1">
      <c r="B145" s="308"/>
      <c r="C145" s="308"/>
      <c r="D145" s="308"/>
      <c r="E145" s="308"/>
      <c r="F145" s="308"/>
      <c r="G145" s="308"/>
      <c r="H145" s="308"/>
      <c r="I145" s="308"/>
      <c r="J145" s="308"/>
      <c r="K145" s="308"/>
    </row>
    <row r="146" s="1" customFormat="1" ht="7.5" customHeight="1">
      <c r="B146" s="309"/>
      <c r="C146" s="310"/>
      <c r="D146" s="310"/>
      <c r="E146" s="310"/>
      <c r="F146" s="310"/>
      <c r="G146" s="310"/>
      <c r="H146" s="310"/>
      <c r="I146" s="310"/>
      <c r="J146" s="310"/>
      <c r="K146" s="311"/>
    </row>
    <row r="147" s="1" customFormat="1" ht="45" customHeight="1">
      <c r="B147" s="312"/>
      <c r="C147" s="313" t="s">
        <v>858</v>
      </c>
      <c r="D147" s="313"/>
      <c r="E147" s="313"/>
      <c r="F147" s="313"/>
      <c r="G147" s="313"/>
      <c r="H147" s="313"/>
      <c r="I147" s="313"/>
      <c r="J147" s="313"/>
      <c r="K147" s="314"/>
    </row>
    <row r="148" s="1" customFormat="1" ht="17.25" customHeight="1">
      <c r="B148" s="312"/>
      <c r="C148" s="315" t="s">
        <v>793</v>
      </c>
      <c r="D148" s="315"/>
      <c r="E148" s="315"/>
      <c r="F148" s="315" t="s">
        <v>794</v>
      </c>
      <c r="G148" s="316"/>
      <c r="H148" s="315" t="s">
        <v>55</v>
      </c>
      <c r="I148" s="315" t="s">
        <v>58</v>
      </c>
      <c r="J148" s="315" t="s">
        <v>795</v>
      </c>
      <c r="K148" s="314"/>
    </row>
    <row r="149" s="1" customFormat="1" ht="17.25" customHeight="1">
      <c r="B149" s="312"/>
      <c r="C149" s="317" t="s">
        <v>796</v>
      </c>
      <c r="D149" s="317"/>
      <c r="E149" s="317"/>
      <c r="F149" s="318" t="s">
        <v>797</v>
      </c>
      <c r="G149" s="319"/>
      <c r="H149" s="317"/>
      <c r="I149" s="317"/>
      <c r="J149" s="317" t="s">
        <v>798</v>
      </c>
      <c r="K149" s="314"/>
    </row>
    <row r="150" s="1" customFormat="1" ht="5.25" customHeight="1">
      <c r="B150" s="325"/>
      <c r="C150" s="320"/>
      <c r="D150" s="320"/>
      <c r="E150" s="320"/>
      <c r="F150" s="320"/>
      <c r="G150" s="321"/>
      <c r="H150" s="320"/>
      <c r="I150" s="320"/>
      <c r="J150" s="320"/>
      <c r="K150" s="348"/>
    </row>
    <row r="151" s="1" customFormat="1" ht="15" customHeight="1">
      <c r="B151" s="325"/>
      <c r="C151" s="352" t="s">
        <v>802</v>
      </c>
      <c r="D151" s="300"/>
      <c r="E151" s="300"/>
      <c r="F151" s="353" t="s">
        <v>799</v>
      </c>
      <c r="G151" s="300"/>
      <c r="H151" s="352" t="s">
        <v>839</v>
      </c>
      <c r="I151" s="352" t="s">
        <v>801</v>
      </c>
      <c r="J151" s="352">
        <v>120</v>
      </c>
      <c r="K151" s="348"/>
    </row>
    <row r="152" s="1" customFormat="1" ht="15" customHeight="1">
      <c r="B152" s="325"/>
      <c r="C152" s="352" t="s">
        <v>848</v>
      </c>
      <c r="D152" s="300"/>
      <c r="E152" s="300"/>
      <c r="F152" s="353" t="s">
        <v>799</v>
      </c>
      <c r="G152" s="300"/>
      <c r="H152" s="352" t="s">
        <v>859</v>
      </c>
      <c r="I152" s="352" t="s">
        <v>801</v>
      </c>
      <c r="J152" s="352" t="s">
        <v>850</v>
      </c>
      <c r="K152" s="348"/>
    </row>
    <row r="153" s="1" customFormat="1" ht="15" customHeight="1">
      <c r="B153" s="325"/>
      <c r="C153" s="352" t="s">
        <v>747</v>
      </c>
      <c r="D153" s="300"/>
      <c r="E153" s="300"/>
      <c r="F153" s="353" t="s">
        <v>799</v>
      </c>
      <c r="G153" s="300"/>
      <c r="H153" s="352" t="s">
        <v>860</v>
      </c>
      <c r="I153" s="352" t="s">
        <v>801</v>
      </c>
      <c r="J153" s="352" t="s">
        <v>850</v>
      </c>
      <c r="K153" s="348"/>
    </row>
    <row r="154" s="1" customFormat="1" ht="15" customHeight="1">
      <c r="B154" s="325"/>
      <c r="C154" s="352" t="s">
        <v>804</v>
      </c>
      <c r="D154" s="300"/>
      <c r="E154" s="300"/>
      <c r="F154" s="353" t="s">
        <v>805</v>
      </c>
      <c r="G154" s="300"/>
      <c r="H154" s="352" t="s">
        <v>839</v>
      </c>
      <c r="I154" s="352" t="s">
        <v>801</v>
      </c>
      <c r="J154" s="352">
        <v>50</v>
      </c>
      <c r="K154" s="348"/>
    </row>
    <row r="155" s="1" customFormat="1" ht="15" customHeight="1">
      <c r="B155" s="325"/>
      <c r="C155" s="352" t="s">
        <v>807</v>
      </c>
      <c r="D155" s="300"/>
      <c r="E155" s="300"/>
      <c r="F155" s="353" t="s">
        <v>799</v>
      </c>
      <c r="G155" s="300"/>
      <c r="H155" s="352" t="s">
        <v>839</v>
      </c>
      <c r="I155" s="352" t="s">
        <v>809</v>
      </c>
      <c r="J155" s="352"/>
      <c r="K155" s="348"/>
    </row>
    <row r="156" s="1" customFormat="1" ht="15" customHeight="1">
      <c r="B156" s="325"/>
      <c r="C156" s="352" t="s">
        <v>818</v>
      </c>
      <c r="D156" s="300"/>
      <c r="E156" s="300"/>
      <c r="F156" s="353" t="s">
        <v>805</v>
      </c>
      <c r="G156" s="300"/>
      <c r="H156" s="352" t="s">
        <v>839</v>
      </c>
      <c r="I156" s="352" t="s">
        <v>801</v>
      </c>
      <c r="J156" s="352">
        <v>50</v>
      </c>
      <c r="K156" s="348"/>
    </row>
    <row r="157" s="1" customFormat="1" ht="15" customHeight="1">
      <c r="B157" s="325"/>
      <c r="C157" s="352" t="s">
        <v>826</v>
      </c>
      <c r="D157" s="300"/>
      <c r="E157" s="300"/>
      <c r="F157" s="353" t="s">
        <v>805</v>
      </c>
      <c r="G157" s="300"/>
      <c r="H157" s="352" t="s">
        <v>839</v>
      </c>
      <c r="I157" s="352" t="s">
        <v>801</v>
      </c>
      <c r="J157" s="352">
        <v>50</v>
      </c>
      <c r="K157" s="348"/>
    </row>
    <row r="158" s="1" customFormat="1" ht="15" customHeight="1">
      <c r="B158" s="325"/>
      <c r="C158" s="352" t="s">
        <v>824</v>
      </c>
      <c r="D158" s="300"/>
      <c r="E158" s="300"/>
      <c r="F158" s="353" t="s">
        <v>805</v>
      </c>
      <c r="G158" s="300"/>
      <c r="H158" s="352" t="s">
        <v>839</v>
      </c>
      <c r="I158" s="352" t="s">
        <v>801</v>
      </c>
      <c r="J158" s="352">
        <v>50</v>
      </c>
      <c r="K158" s="348"/>
    </row>
    <row r="159" s="1" customFormat="1" ht="15" customHeight="1">
      <c r="B159" s="325"/>
      <c r="C159" s="352" t="s">
        <v>122</v>
      </c>
      <c r="D159" s="300"/>
      <c r="E159" s="300"/>
      <c r="F159" s="353" t="s">
        <v>799</v>
      </c>
      <c r="G159" s="300"/>
      <c r="H159" s="352" t="s">
        <v>861</v>
      </c>
      <c r="I159" s="352" t="s">
        <v>801</v>
      </c>
      <c r="J159" s="352" t="s">
        <v>862</v>
      </c>
      <c r="K159" s="348"/>
    </row>
    <row r="160" s="1" customFormat="1" ht="15" customHeight="1">
      <c r="B160" s="325"/>
      <c r="C160" s="352" t="s">
        <v>863</v>
      </c>
      <c r="D160" s="300"/>
      <c r="E160" s="300"/>
      <c r="F160" s="353" t="s">
        <v>799</v>
      </c>
      <c r="G160" s="300"/>
      <c r="H160" s="352" t="s">
        <v>864</v>
      </c>
      <c r="I160" s="352" t="s">
        <v>834</v>
      </c>
      <c r="J160" s="352"/>
      <c r="K160" s="348"/>
    </row>
    <row r="161" s="1" customFormat="1" ht="15" customHeight="1">
      <c r="B161" s="354"/>
      <c r="C161" s="334"/>
      <c r="D161" s="334"/>
      <c r="E161" s="334"/>
      <c r="F161" s="334"/>
      <c r="G161" s="334"/>
      <c r="H161" s="334"/>
      <c r="I161" s="334"/>
      <c r="J161" s="334"/>
      <c r="K161" s="355"/>
    </row>
    <row r="162" s="1" customFormat="1" ht="18.75" customHeight="1">
      <c r="B162" s="336"/>
      <c r="C162" s="346"/>
      <c r="D162" s="346"/>
      <c r="E162" s="346"/>
      <c r="F162" s="356"/>
      <c r="G162" s="346"/>
      <c r="H162" s="346"/>
      <c r="I162" s="346"/>
      <c r="J162" s="346"/>
      <c r="K162" s="336"/>
    </row>
    <row r="163" s="1" customFormat="1" ht="18.75" customHeight="1">
      <c r="B163" s="308"/>
      <c r="C163" s="308"/>
      <c r="D163" s="308"/>
      <c r="E163" s="308"/>
      <c r="F163" s="308"/>
      <c r="G163" s="308"/>
      <c r="H163" s="308"/>
      <c r="I163" s="308"/>
      <c r="J163" s="308"/>
      <c r="K163" s="308"/>
    </row>
    <row r="164" s="1" customFormat="1" ht="7.5" customHeight="1">
      <c r="B164" s="287"/>
      <c r="C164" s="288"/>
      <c r="D164" s="288"/>
      <c r="E164" s="288"/>
      <c r="F164" s="288"/>
      <c r="G164" s="288"/>
      <c r="H164" s="288"/>
      <c r="I164" s="288"/>
      <c r="J164" s="288"/>
      <c r="K164" s="289"/>
    </row>
    <row r="165" s="1" customFormat="1" ht="45" customHeight="1">
      <c r="B165" s="290"/>
      <c r="C165" s="291" t="s">
        <v>865</v>
      </c>
      <c r="D165" s="291"/>
      <c r="E165" s="291"/>
      <c r="F165" s="291"/>
      <c r="G165" s="291"/>
      <c r="H165" s="291"/>
      <c r="I165" s="291"/>
      <c r="J165" s="291"/>
      <c r="K165" s="292"/>
    </row>
    <row r="166" s="1" customFormat="1" ht="17.25" customHeight="1">
      <c r="B166" s="290"/>
      <c r="C166" s="315" t="s">
        <v>793</v>
      </c>
      <c r="D166" s="315"/>
      <c r="E166" s="315"/>
      <c r="F166" s="315" t="s">
        <v>794</v>
      </c>
      <c r="G166" s="357"/>
      <c r="H166" s="358" t="s">
        <v>55</v>
      </c>
      <c r="I166" s="358" t="s">
        <v>58</v>
      </c>
      <c r="J166" s="315" t="s">
        <v>795</v>
      </c>
      <c r="K166" s="292"/>
    </row>
    <row r="167" s="1" customFormat="1" ht="17.25" customHeight="1">
      <c r="B167" s="293"/>
      <c r="C167" s="317" t="s">
        <v>796</v>
      </c>
      <c r="D167" s="317"/>
      <c r="E167" s="317"/>
      <c r="F167" s="318" t="s">
        <v>797</v>
      </c>
      <c r="G167" s="359"/>
      <c r="H167" s="360"/>
      <c r="I167" s="360"/>
      <c r="J167" s="317" t="s">
        <v>798</v>
      </c>
      <c r="K167" s="295"/>
    </row>
    <row r="168" s="1" customFormat="1" ht="5.25" customHeight="1">
      <c r="B168" s="325"/>
      <c r="C168" s="320"/>
      <c r="D168" s="320"/>
      <c r="E168" s="320"/>
      <c r="F168" s="320"/>
      <c r="G168" s="321"/>
      <c r="H168" s="320"/>
      <c r="I168" s="320"/>
      <c r="J168" s="320"/>
      <c r="K168" s="348"/>
    </row>
    <row r="169" s="1" customFormat="1" ht="15" customHeight="1">
      <c r="B169" s="325"/>
      <c r="C169" s="300" t="s">
        <v>802</v>
      </c>
      <c r="D169" s="300"/>
      <c r="E169" s="300"/>
      <c r="F169" s="323" t="s">
        <v>799</v>
      </c>
      <c r="G169" s="300"/>
      <c r="H169" s="300" t="s">
        <v>839</v>
      </c>
      <c r="I169" s="300" t="s">
        <v>801</v>
      </c>
      <c r="J169" s="300">
        <v>120</v>
      </c>
      <c r="K169" s="348"/>
    </row>
    <row r="170" s="1" customFormat="1" ht="15" customHeight="1">
      <c r="B170" s="325"/>
      <c r="C170" s="300" t="s">
        <v>848</v>
      </c>
      <c r="D170" s="300"/>
      <c r="E170" s="300"/>
      <c r="F170" s="323" t="s">
        <v>799</v>
      </c>
      <c r="G170" s="300"/>
      <c r="H170" s="300" t="s">
        <v>849</v>
      </c>
      <c r="I170" s="300" t="s">
        <v>801</v>
      </c>
      <c r="J170" s="300" t="s">
        <v>850</v>
      </c>
      <c r="K170" s="348"/>
    </row>
    <row r="171" s="1" customFormat="1" ht="15" customHeight="1">
      <c r="B171" s="325"/>
      <c r="C171" s="300" t="s">
        <v>747</v>
      </c>
      <c r="D171" s="300"/>
      <c r="E171" s="300"/>
      <c r="F171" s="323" t="s">
        <v>799</v>
      </c>
      <c r="G171" s="300"/>
      <c r="H171" s="300" t="s">
        <v>866</v>
      </c>
      <c r="I171" s="300" t="s">
        <v>801</v>
      </c>
      <c r="J171" s="300" t="s">
        <v>850</v>
      </c>
      <c r="K171" s="348"/>
    </row>
    <row r="172" s="1" customFormat="1" ht="15" customHeight="1">
      <c r="B172" s="325"/>
      <c r="C172" s="300" t="s">
        <v>804</v>
      </c>
      <c r="D172" s="300"/>
      <c r="E172" s="300"/>
      <c r="F172" s="323" t="s">
        <v>805</v>
      </c>
      <c r="G172" s="300"/>
      <c r="H172" s="300" t="s">
        <v>866</v>
      </c>
      <c r="I172" s="300" t="s">
        <v>801</v>
      </c>
      <c r="J172" s="300">
        <v>50</v>
      </c>
      <c r="K172" s="348"/>
    </row>
    <row r="173" s="1" customFormat="1" ht="15" customHeight="1">
      <c r="B173" s="325"/>
      <c r="C173" s="300" t="s">
        <v>807</v>
      </c>
      <c r="D173" s="300"/>
      <c r="E173" s="300"/>
      <c r="F173" s="323" t="s">
        <v>799</v>
      </c>
      <c r="G173" s="300"/>
      <c r="H173" s="300" t="s">
        <v>866</v>
      </c>
      <c r="I173" s="300" t="s">
        <v>809</v>
      </c>
      <c r="J173" s="300"/>
      <c r="K173" s="348"/>
    </row>
    <row r="174" s="1" customFormat="1" ht="15" customHeight="1">
      <c r="B174" s="325"/>
      <c r="C174" s="300" t="s">
        <v>818</v>
      </c>
      <c r="D174" s="300"/>
      <c r="E174" s="300"/>
      <c r="F174" s="323" t="s">
        <v>805</v>
      </c>
      <c r="G174" s="300"/>
      <c r="H174" s="300" t="s">
        <v>866</v>
      </c>
      <c r="I174" s="300" t="s">
        <v>801</v>
      </c>
      <c r="J174" s="300">
        <v>50</v>
      </c>
      <c r="K174" s="348"/>
    </row>
    <row r="175" s="1" customFormat="1" ht="15" customHeight="1">
      <c r="B175" s="325"/>
      <c r="C175" s="300" t="s">
        <v>826</v>
      </c>
      <c r="D175" s="300"/>
      <c r="E175" s="300"/>
      <c r="F175" s="323" t="s">
        <v>805</v>
      </c>
      <c r="G175" s="300"/>
      <c r="H175" s="300" t="s">
        <v>866</v>
      </c>
      <c r="I175" s="300" t="s">
        <v>801</v>
      </c>
      <c r="J175" s="300">
        <v>50</v>
      </c>
      <c r="K175" s="348"/>
    </row>
    <row r="176" s="1" customFormat="1" ht="15" customHeight="1">
      <c r="B176" s="325"/>
      <c r="C176" s="300" t="s">
        <v>824</v>
      </c>
      <c r="D176" s="300"/>
      <c r="E176" s="300"/>
      <c r="F176" s="323" t="s">
        <v>805</v>
      </c>
      <c r="G176" s="300"/>
      <c r="H176" s="300" t="s">
        <v>866</v>
      </c>
      <c r="I176" s="300" t="s">
        <v>801</v>
      </c>
      <c r="J176" s="300">
        <v>50</v>
      </c>
      <c r="K176" s="348"/>
    </row>
    <row r="177" s="1" customFormat="1" ht="15" customHeight="1">
      <c r="B177" s="325"/>
      <c r="C177" s="300" t="s">
        <v>146</v>
      </c>
      <c r="D177" s="300"/>
      <c r="E177" s="300"/>
      <c r="F177" s="323" t="s">
        <v>799</v>
      </c>
      <c r="G177" s="300"/>
      <c r="H177" s="300" t="s">
        <v>867</v>
      </c>
      <c r="I177" s="300" t="s">
        <v>868</v>
      </c>
      <c r="J177" s="300"/>
      <c r="K177" s="348"/>
    </row>
    <row r="178" s="1" customFormat="1" ht="15" customHeight="1">
      <c r="B178" s="325"/>
      <c r="C178" s="300" t="s">
        <v>58</v>
      </c>
      <c r="D178" s="300"/>
      <c r="E178" s="300"/>
      <c r="F178" s="323" t="s">
        <v>799</v>
      </c>
      <c r="G178" s="300"/>
      <c r="H178" s="300" t="s">
        <v>869</v>
      </c>
      <c r="I178" s="300" t="s">
        <v>870</v>
      </c>
      <c r="J178" s="300">
        <v>1</v>
      </c>
      <c r="K178" s="348"/>
    </row>
    <row r="179" s="1" customFormat="1" ht="15" customHeight="1">
      <c r="B179" s="325"/>
      <c r="C179" s="300" t="s">
        <v>54</v>
      </c>
      <c r="D179" s="300"/>
      <c r="E179" s="300"/>
      <c r="F179" s="323" t="s">
        <v>799</v>
      </c>
      <c r="G179" s="300"/>
      <c r="H179" s="300" t="s">
        <v>871</v>
      </c>
      <c r="I179" s="300" t="s">
        <v>801</v>
      </c>
      <c r="J179" s="300">
        <v>20</v>
      </c>
      <c r="K179" s="348"/>
    </row>
    <row r="180" s="1" customFormat="1" ht="15" customHeight="1">
      <c r="B180" s="325"/>
      <c r="C180" s="300" t="s">
        <v>55</v>
      </c>
      <c r="D180" s="300"/>
      <c r="E180" s="300"/>
      <c r="F180" s="323" t="s">
        <v>799</v>
      </c>
      <c r="G180" s="300"/>
      <c r="H180" s="300" t="s">
        <v>872</v>
      </c>
      <c r="I180" s="300" t="s">
        <v>801</v>
      </c>
      <c r="J180" s="300">
        <v>255</v>
      </c>
      <c r="K180" s="348"/>
    </row>
    <row r="181" s="1" customFormat="1" ht="15" customHeight="1">
      <c r="B181" s="325"/>
      <c r="C181" s="300" t="s">
        <v>147</v>
      </c>
      <c r="D181" s="300"/>
      <c r="E181" s="300"/>
      <c r="F181" s="323" t="s">
        <v>799</v>
      </c>
      <c r="G181" s="300"/>
      <c r="H181" s="300" t="s">
        <v>763</v>
      </c>
      <c r="I181" s="300" t="s">
        <v>801</v>
      </c>
      <c r="J181" s="300">
        <v>10</v>
      </c>
      <c r="K181" s="348"/>
    </row>
    <row r="182" s="1" customFormat="1" ht="15" customHeight="1">
      <c r="B182" s="325"/>
      <c r="C182" s="300" t="s">
        <v>148</v>
      </c>
      <c r="D182" s="300"/>
      <c r="E182" s="300"/>
      <c r="F182" s="323" t="s">
        <v>799</v>
      </c>
      <c r="G182" s="300"/>
      <c r="H182" s="300" t="s">
        <v>873</v>
      </c>
      <c r="I182" s="300" t="s">
        <v>834</v>
      </c>
      <c r="J182" s="300"/>
      <c r="K182" s="348"/>
    </row>
    <row r="183" s="1" customFormat="1" ht="15" customHeight="1">
      <c r="B183" s="325"/>
      <c r="C183" s="300" t="s">
        <v>874</v>
      </c>
      <c r="D183" s="300"/>
      <c r="E183" s="300"/>
      <c r="F183" s="323" t="s">
        <v>799</v>
      </c>
      <c r="G183" s="300"/>
      <c r="H183" s="300" t="s">
        <v>875</v>
      </c>
      <c r="I183" s="300" t="s">
        <v>834</v>
      </c>
      <c r="J183" s="300"/>
      <c r="K183" s="348"/>
    </row>
    <row r="184" s="1" customFormat="1" ht="15" customHeight="1">
      <c r="B184" s="325"/>
      <c r="C184" s="300" t="s">
        <v>863</v>
      </c>
      <c r="D184" s="300"/>
      <c r="E184" s="300"/>
      <c r="F184" s="323" t="s">
        <v>799</v>
      </c>
      <c r="G184" s="300"/>
      <c r="H184" s="300" t="s">
        <v>876</v>
      </c>
      <c r="I184" s="300" t="s">
        <v>834</v>
      </c>
      <c r="J184" s="300"/>
      <c r="K184" s="348"/>
    </row>
    <row r="185" s="1" customFormat="1" ht="15" customHeight="1">
      <c r="B185" s="325"/>
      <c r="C185" s="300" t="s">
        <v>150</v>
      </c>
      <c r="D185" s="300"/>
      <c r="E185" s="300"/>
      <c r="F185" s="323" t="s">
        <v>805</v>
      </c>
      <c r="G185" s="300"/>
      <c r="H185" s="300" t="s">
        <v>877</v>
      </c>
      <c r="I185" s="300" t="s">
        <v>801</v>
      </c>
      <c r="J185" s="300">
        <v>50</v>
      </c>
      <c r="K185" s="348"/>
    </row>
    <row r="186" s="1" customFormat="1" ht="15" customHeight="1">
      <c r="B186" s="325"/>
      <c r="C186" s="300" t="s">
        <v>878</v>
      </c>
      <c r="D186" s="300"/>
      <c r="E186" s="300"/>
      <c r="F186" s="323" t="s">
        <v>805</v>
      </c>
      <c r="G186" s="300"/>
      <c r="H186" s="300" t="s">
        <v>879</v>
      </c>
      <c r="I186" s="300" t="s">
        <v>880</v>
      </c>
      <c r="J186" s="300"/>
      <c r="K186" s="348"/>
    </row>
    <row r="187" s="1" customFormat="1" ht="15" customHeight="1">
      <c r="B187" s="325"/>
      <c r="C187" s="300" t="s">
        <v>881</v>
      </c>
      <c r="D187" s="300"/>
      <c r="E187" s="300"/>
      <c r="F187" s="323" t="s">
        <v>805</v>
      </c>
      <c r="G187" s="300"/>
      <c r="H187" s="300" t="s">
        <v>882</v>
      </c>
      <c r="I187" s="300" t="s">
        <v>880</v>
      </c>
      <c r="J187" s="300"/>
      <c r="K187" s="348"/>
    </row>
    <row r="188" s="1" customFormat="1" ht="15" customHeight="1">
      <c r="B188" s="325"/>
      <c r="C188" s="300" t="s">
        <v>883</v>
      </c>
      <c r="D188" s="300"/>
      <c r="E188" s="300"/>
      <c r="F188" s="323" t="s">
        <v>805</v>
      </c>
      <c r="G188" s="300"/>
      <c r="H188" s="300" t="s">
        <v>884</v>
      </c>
      <c r="I188" s="300" t="s">
        <v>880</v>
      </c>
      <c r="J188" s="300"/>
      <c r="K188" s="348"/>
    </row>
    <row r="189" s="1" customFormat="1" ht="15" customHeight="1">
      <c r="B189" s="325"/>
      <c r="C189" s="361" t="s">
        <v>885</v>
      </c>
      <c r="D189" s="300"/>
      <c r="E189" s="300"/>
      <c r="F189" s="323" t="s">
        <v>805</v>
      </c>
      <c r="G189" s="300"/>
      <c r="H189" s="300" t="s">
        <v>886</v>
      </c>
      <c r="I189" s="300" t="s">
        <v>887</v>
      </c>
      <c r="J189" s="362" t="s">
        <v>888</v>
      </c>
      <c r="K189" s="348"/>
    </row>
    <row r="190" s="17" customFormat="1" ht="15" customHeight="1">
      <c r="B190" s="363"/>
      <c r="C190" s="364" t="s">
        <v>889</v>
      </c>
      <c r="D190" s="365"/>
      <c r="E190" s="365"/>
      <c r="F190" s="366" t="s">
        <v>805</v>
      </c>
      <c r="G190" s="365"/>
      <c r="H190" s="365" t="s">
        <v>890</v>
      </c>
      <c r="I190" s="365" t="s">
        <v>887</v>
      </c>
      <c r="J190" s="367" t="s">
        <v>888</v>
      </c>
      <c r="K190" s="368"/>
    </row>
    <row r="191" s="1" customFormat="1" ht="15" customHeight="1">
      <c r="B191" s="325"/>
      <c r="C191" s="361" t="s">
        <v>43</v>
      </c>
      <c r="D191" s="300"/>
      <c r="E191" s="300"/>
      <c r="F191" s="323" t="s">
        <v>799</v>
      </c>
      <c r="G191" s="300"/>
      <c r="H191" s="297" t="s">
        <v>891</v>
      </c>
      <c r="I191" s="300" t="s">
        <v>892</v>
      </c>
      <c r="J191" s="300"/>
      <c r="K191" s="348"/>
    </row>
    <row r="192" s="1" customFormat="1" ht="15" customHeight="1">
      <c r="B192" s="325"/>
      <c r="C192" s="361" t="s">
        <v>893</v>
      </c>
      <c r="D192" s="300"/>
      <c r="E192" s="300"/>
      <c r="F192" s="323" t="s">
        <v>799</v>
      </c>
      <c r="G192" s="300"/>
      <c r="H192" s="300" t="s">
        <v>894</v>
      </c>
      <c r="I192" s="300" t="s">
        <v>834</v>
      </c>
      <c r="J192" s="300"/>
      <c r="K192" s="348"/>
    </row>
    <row r="193" s="1" customFormat="1" ht="15" customHeight="1">
      <c r="B193" s="325"/>
      <c r="C193" s="361" t="s">
        <v>895</v>
      </c>
      <c r="D193" s="300"/>
      <c r="E193" s="300"/>
      <c r="F193" s="323" t="s">
        <v>799</v>
      </c>
      <c r="G193" s="300"/>
      <c r="H193" s="300" t="s">
        <v>896</v>
      </c>
      <c r="I193" s="300" t="s">
        <v>834</v>
      </c>
      <c r="J193" s="300"/>
      <c r="K193" s="348"/>
    </row>
    <row r="194" s="1" customFormat="1" ht="15" customHeight="1">
      <c r="B194" s="325"/>
      <c r="C194" s="361" t="s">
        <v>897</v>
      </c>
      <c r="D194" s="300"/>
      <c r="E194" s="300"/>
      <c r="F194" s="323" t="s">
        <v>805</v>
      </c>
      <c r="G194" s="300"/>
      <c r="H194" s="300" t="s">
        <v>898</v>
      </c>
      <c r="I194" s="300" t="s">
        <v>834</v>
      </c>
      <c r="J194" s="300"/>
      <c r="K194" s="348"/>
    </row>
    <row r="195" s="1" customFormat="1" ht="15" customHeight="1">
      <c r="B195" s="354"/>
      <c r="C195" s="369"/>
      <c r="D195" s="334"/>
      <c r="E195" s="334"/>
      <c r="F195" s="334"/>
      <c r="G195" s="334"/>
      <c r="H195" s="334"/>
      <c r="I195" s="334"/>
      <c r="J195" s="334"/>
      <c r="K195" s="355"/>
    </row>
    <row r="196" s="1" customFormat="1" ht="18.75" customHeight="1">
      <c r="B196" s="336"/>
      <c r="C196" s="346"/>
      <c r="D196" s="346"/>
      <c r="E196" s="346"/>
      <c r="F196" s="356"/>
      <c r="G196" s="346"/>
      <c r="H196" s="346"/>
      <c r="I196" s="346"/>
      <c r="J196" s="346"/>
      <c r="K196" s="336"/>
    </row>
    <row r="197" s="1" customFormat="1" ht="18.75" customHeight="1">
      <c r="B197" s="336"/>
      <c r="C197" s="346"/>
      <c r="D197" s="346"/>
      <c r="E197" s="346"/>
      <c r="F197" s="356"/>
      <c r="G197" s="346"/>
      <c r="H197" s="346"/>
      <c r="I197" s="346"/>
      <c r="J197" s="346"/>
      <c r="K197" s="336"/>
    </row>
    <row r="198" s="1" customFormat="1" ht="18.75" customHeight="1">
      <c r="B198" s="308"/>
      <c r="C198" s="308"/>
      <c r="D198" s="308"/>
      <c r="E198" s="308"/>
      <c r="F198" s="308"/>
      <c r="G198" s="308"/>
      <c r="H198" s="308"/>
      <c r="I198" s="308"/>
      <c r="J198" s="308"/>
      <c r="K198" s="308"/>
    </row>
    <row r="199" s="1" customFormat="1" ht="13.5">
      <c r="B199" s="287"/>
      <c r="C199" s="288"/>
      <c r="D199" s="288"/>
      <c r="E199" s="288"/>
      <c r="F199" s="288"/>
      <c r="G199" s="288"/>
      <c r="H199" s="288"/>
      <c r="I199" s="288"/>
      <c r="J199" s="288"/>
      <c r="K199" s="289"/>
    </row>
    <row r="200" s="1" customFormat="1" ht="21">
      <c r="B200" s="290"/>
      <c r="C200" s="291" t="s">
        <v>899</v>
      </c>
      <c r="D200" s="291"/>
      <c r="E200" s="291"/>
      <c r="F200" s="291"/>
      <c r="G200" s="291"/>
      <c r="H200" s="291"/>
      <c r="I200" s="291"/>
      <c r="J200" s="291"/>
      <c r="K200" s="292"/>
    </row>
    <row r="201" s="1" customFormat="1" ht="25.5" customHeight="1">
      <c r="B201" s="290"/>
      <c r="C201" s="370" t="s">
        <v>900</v>
      </c>
      <c r="D201" s="370"/>
      <c r="E201" s="370"/>
      <c r="F201" s="370" t="s">
        <v>901</v>
      </c>
      <c r="G201" s="371"/>
      <c r="H201" s="370" t="s">
        <v>902</v>
      </c>
      <c r="I201" s="370"/>
      <c r="J201" s="370"/>
      <c r="K201" s="292"/>
    </row>
    <row r="202" s="1" customFormat="1" ht="5.25" customHeight="1">
      <c r="B202" s="325"/>
      <c r="C202" s="320"/>
      <c r="D202" s="320"/>
      <c r="E202" s="320"/>
      <c r="F202" s="320"/>
      <c r="G202" s="346"/>
      <c r="H202" s="320"/>
      <c r="I202" s="320"/>
      <c r="J202" s="320"/>
      <c r="K202" s="348"/>
    </row>
    <row r="203" s="1" customFormat="1" ht="15" customHeight="1">
      <c r="B203" s="325"/>
      <c r="C203" s="300" t="s">
        <v>892</v>
      </c>
      <c r="D203" s="300"/>
      <c r="E203" s="300"/>
      <c r="F203" s="323" t="s">
        <v>44</v>
      </c>
      <c r="G203" s="300"/>
      <c r="H203" s="300" t="s">
        <v>903</v>
      </c>
      <c r="I203" s="300"/>
      <c r="J203" s="300"/>
      <c r="K203" s="348"/>
    </row>
    <row r="204" s="1" customFormat="1" ht="15" customHeight="1">
      <c r="B204" s="325"/>
      <c r="C204" s="300"/>
      <c r="D204" s="300"/>
      <c r="E204" s="300"/>
      <c r="F204" s="323" t="s">
        <v>45</v>
      </c>
      <c r="G204" s="300"/>
      <c r="H204" s="300" t="s">
        <v>904</v>
      </c>
      <c r="I204" s="300"/>
      <c r="J204" s="300"/>
      <c r="K204" s="348"/>
    </row>
    <row r="205" s="1" customFormat="1" ht="15" customHeight="1">
      <c r="B205" s="325"/>
      <c r="C205" s="300"/>
      <c r="D205" s="300"/>
      <c r="E205" s="300"/>
      <c r="F205" s="323" t="s">
        <v>48</v>
      </c>
      <c r="G205" s="300"/>
      <c r="H205" s="300" t="s">
        <v>905</v>
      </c>
      <c r="I205" s="300"/>
      <c r="J205" s="300"/>
      <c r="K205" s="348"/>
    </row>
    <row r="206" s="1" customFormat="1" ht="15" customHeight="1">
      <c r="B206" s="325"/>
      <c r="C206" s="300"/>
      <c r="D206" s="300"/>
      <c r="E206" s="300"/>
      <c r="F206" s="323" t="s">
        <v>46</v>
      </c>
      <c r="G206" s="300"/>
      <c r="H206" s="300" t="s">
        <v>906</v>
      </c>
      <c r="I206" s="300"/>
      <c r="J206" s="300"/>
      <c r="K206" s="348"/>
    </row>
    <row r="207" s="1" customFormat="1" ht="15" customHeight="1">
      <c r="B207" s="325"/>
      <c r="C207" s="300"/>
      <c r="D207" s="300"/>
      <c r="E207" s="300"/>
      <c r="F207" s="323" t="s">
        <v>47</v>
      </c>
      <c r="G207" s="300"/>
      <c r="H207" s="300" t="s">
        <v>907</v>
      </c>
      <c r="I207" s="300"/>
      <c r="J207" s="300"/>
      <c r="K207" s="348"/>
    </row>
    <row r="208" s="1" customFormat="1" ht="15" customHeight="1">
      <c r="B208" s="325"/>
      <c r="C208" s="300"/>
      <c r="D208" s="300"/>
      <c r="E208" s="300"/>
      <c r="F208" s="323"/>
      <c r="G208" s="300"/>
      <c r="H208" s="300"/>
      <c r="I208" s="300"/>
      <c r="J208" s="300"/>
      <c r="K208" s="348"/>
    </row>
    <row r="209" s="1" customFormat="1" ht="15" customHeight="1">
      <c r="B209" s="325"/>
      <c r="C209" s="300" t="s">
        <v>846</v>
      </c>
      <c r="D209" s="300"/>
      <c r="E209" s="300"/>
      <c r="F209" s="323" t="s">
        <v>80</v>
      </c>
      <c r="G209" s="300"/>
      <c r="H209" s="300" t="s">
        <v>908</v>
      </c>
      <c r="I209" s="300"/>
      <c r="J209" s="300"/>
      <c r="K209" s="348"/>
    </row>
    <row r="210" s="1" customFormat="1" ht="15" customHeight="1">
      <c r="B210" s="325"/>
      <c r="C210" s="300"/>
      <c r="D210" s="300"/>
      <c r="E210" s="300"/>
      <c r="F210" s="323" t="s">
        <v>744</v>
      </c>
      <c r="G210" s="300"/>
      <c r="H210" s="300" t="s">
        <v>745</v>
      </c>
      <c r="I210" s="300"/>
      <c r="J210" s="300"/>
      <c r="K210" s="348"/>
    </row>
    <row r="211" s="1" customFormat="1" ht="15" customHeight="1">
      <c r="B211" s="325"/>
      <c r="C211" s="300"/>
      <c r="D211" s="300"/>
      <c r="E211" s="300"/>
      <c r="F211" s="323" t="s">
        <v>742</v>
      </c>
      <c r="G211" s="300"/>
      <c r="H211" s="300" t="s">
        <v>909</v>
      </c>
      <c r="I211" s="300"/>
      <c r="J211" s="300"/>
      <c r="K211" s="348"/>
    </row>
    <row r="212" s="1" customFormat="1" ht="15" customHeight="1">
      <c r="B212" s="372"/>
      <c r="C212" s="300"/>
      <c r="D212" s="300"/>
      <c r="E212" s="300"/>
      <c r="F212" s="323" t="s">
        <v>86</v>
      </c>
      <c r="G212" s="361"/>
      <c r="H212" s="352" t="s">
        <v>746</v>
      </c>
      <c r="I212" s="352"/>
      <c r="J212" s="352"/>
      <c r="K212" s="373"/>
    </row>
    <row r="213" s="1" customFormat="1" ht="15" customHeight="1">
      <c r="B213" s="372"/>
      <c r="C213" s="300"/>
      <c r="D213" s="300"/>
      <c r="E213" s="300"/>
      <c r="F213" s="323" t="s">
        <v>644</v>
      </c>
      <c r="G213" s="361"/>
      <c r="H213" s="352" t="s">
        <v>910</v>
      </c>
      <c r="I213" s="352"/>
      <c r="J213" s="352"/>
      <c r="K213" s="373"/>
    </row>
    <row r="214" s="1" customFormat="1" ht="15" customHeight="1">
      <c r="B214" s="372"/>
      <c r="C214" s="300"/>
      <c r="D214" s="300"/>
      <c r="E214" s="300"/>
      <c r="F214" s="323"/>
      <c r="G214" s="361"/>
      <c r="H214" s="352"/>
      <c r="I214" s="352"/>
      <c r="J214" s="352"/>
      <c r="K214" s="373"/>
    </row>
    <row r="215" s="1" customFormat="1" ht="15" customHeight="1">
      <c r="B215" s="372"/>
      <c r="C215" s="300" t="s">
        <v>870</v>
      </c>
      <c r="D215" s="300"/>
      <c r="E215" s="300"/>
      <c r="F215" s="323">
        <v>1</v>
      </c>
      <c r="G215" s="361"/>
      <c r="H215" s="352" t="s">
        <v>911</v>
      </c>
      <c r="I215" s="352"/>
      <c r="J215" s="352"/>
      <c r="K215" s="373"/>
    </row>
    <row r="216" s="1" customFormat="1" ht="15" customHeight="1">
      <c r="B216" s="372"/>
      <c r="C216" s="300"/>
      <c r="D216" s="300"/>
      <c r="E216" s="300"/>
      <c r="F216" s="323">
        <v>2</v>
      </c>
      <c r="G216" s="361"/>
      <c r="H216" s="352" t="s">
        <v>912</v>
      </c>
      <c r="I216" s="352"/>
      <c r="J216" s="352"/>
      <c r="K216" s="373"/>
    </row>
    <row r="217" s="1" customFormat="1" ht="15" customHeight="1">
      <c r="B217" s="372"/>
      <c r="C217" s="300"/>
      <c r="D217" s="300"/>
      <c r="E217" s="300"/>
      <c r="F217" s="323">
        <v>3</v>
      </c>
      <c r="G217" s="361"/>
      <c r="H217" s="352" t="s">
        <v>913</v>
      </c>
      <c r="I217" s="352"/>
      <c r="J217" s="352"/>
      <c r="K217" s="373"/>
    </row>
    <row r="218" s="1" customFormat="1" ht="15" customHeight="1">
      <c r="B218" s="372"/>
      <c r="C218" s="300"/>
      <c r="D218" s="300"/>
      <c r="E218" s="300"/>
      <c r="F218" s="323">
        <v>4</v>
      </c>
      <c r="G218" s="361"/>
      <c r="H218" s="352" t="s">
        <v>914</v>
      </c>
      <c r="I218" s="352"/>
      <c r="J218" s="352"/>
      <c r="K218" s="373"/>
    </row>
    <row r="219" s="1" customFormat="1" ht="12.75" customHeight="1">
      <c r="B219" s="374"/>
      <c r="C219" s="375"/>
      <c r="D219" s="375"/>
      <c r="E219" s="375"/>
      <c r="F219" s="375"/>
      <c r="G219" s="375"/>
      <c r="H219" s="375"/>
      <c r="I219" s="375"/>
      <c r="J219" s="375"/>
      <c r="K219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DESKTOP-JCK6SLS\Uzivatel</dc:creator>
  <cp:lastModifiedBy>DESKTOP-JCK6SLS\Uzivatel</cp:lastModifiedBy>
  <dcterms:created xsi:type="dcterms:W3CDTF">2024-03-09T15:07:49Z</dcterms:created>
  <dcterms:modified xsi:type="dcterms:W3CDTF">2024-03-09T15:07:55Z</dcterms:modified>
</cp:coreProperties>
</file>